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040" tabRatio="652" activeTab="5"/>
  </bookViews>
  <sheets>
    <sheet name="TT" sheetId="1" r:id="rId1"/>
    <sheet name="02 (bỏ)" sheetId="2" state="hidden" r:id="rId2"/>
    <sheet name="03 (bỏ)" sheetId="3" state="hidden" r:id="rId3"/>
    <sheet name="04 (bỏ)" sheetId="4" state="hidden" r:id="rId4"/>
    <sheet name="04" sheetId="5" r:id="rId5"/>
    <sheet name="05" sheetId="6" r:id="rId6"/>
    <sheet name="05 (bỏ)" sheetId="7" state="hidden" r:id="rId7"/>
    <sheet name="PLChuaDieuKien" sheetId="8" r:id="rId8"/>
  </sheets>
  <externalReferences>
    <externalReference r:id="rId11"/>
    <externalReference r:id="rId12"/>
  </externalReferences>
  <definedNames>
    <definedName name="_xlnm.Print_Area" localSheetId="1">'02 (bỏ)'!$A$1:$V$39</definedName>
    <definedName name="_xlnm.Print_Area" localSheetId="2">'03 (bỏ)'!$A$1:$V$24</definedName>
    <definedName name="_xlnm.Print_Area" localSheetId="3">'04 (bỏ)'!$A$1:$U$23</definedName>
    <definedName name="_xlnm.Print_Area" localSheetId="6">'05 (bỏ)'!$A$1:$V$23</definedName>
    <definedName name="_xlnm.Print_Area" localSheetId="7">'PLChuaDieuKien'!$A$1:$H$33</definedName>
    <definedName name="_xlnm.Print_Area" localSheetId="0">'TT'!$A$1:$C$15</definedName>
    <definedName name="_xlnm.Print_Titles" localSheetId="4">'04'!$3:$8</definedName>
    <definedName name="_xlnm.Print_Titles" localSheetId="5">'05'!$3:$8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<sst xmlns="http://schemas.openxmlformats.org/spreadsheetml/2006/main" count="807" uniqueCount="254">
  <si>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</si>
  <si>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</si>
  <si>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</si>
  <si>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</si>
  <si>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</si>
  <si>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</si>
  <si>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</si>
  <si>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</si>
  <si>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</si>
  <si>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</si>
  <si>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</si>
  <si>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</si>
  <si>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</si>
  <si>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</si>
  <si>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</si>
  <si>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</si>
  <si>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</si>
  <si>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</si>
  <si>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</si>
  <si>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</si>
  <si>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</si>
  <si>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</si>
  <si>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</si>
  <si>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</si>
  <si>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</si>
  <si>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</si>
  <si>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</si>
  <si>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</si>
  <si>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</si>
  <si>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</si>
  <si>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</si>
  <si>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</si>
  <si>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</si>
  <si>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</si>
  <si>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</si>
  <si>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</si>
  <si>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</si>
  <si>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</si>
  <si>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</si>
  <si>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</si>
  <si>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1.3</t>
  </si>
  <si>
    <t>Đang thi hành</t>
  </si>
  <si>
    <t>1.4</t>
  </si>
  <si>
    <t>1.5</t>
  </si>
  <si>
    <t>Trường hợp khác</t>
  </si>
  <si>
    <t>3.1</t>
  </si>
  <si>
    <t>3.2</t>
  </si>
  <si>
    <t>4.1</t>
  </si>
  <si>
    <t>4.2</t>
  </si>
  <si>
    <t>5.2</t>
  </si>
  <si>
    <t>5.3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</si>
  <si>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</si>
  <si>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</si>
  <si>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</si>
  <si>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</si>
  <si>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</si>
  <si>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</si>
  <si>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</si>
  <si>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</si>
  <si>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</si>
  <si>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</si>
  <si>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</si>
  <si>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>5.1</t>
  </si>
  <si>
    <t>1.6</t>
  </si>
  <si>
    <t>1.7</t>
  </si>
  <si>
    <t xml:space="preserve">Tạm đình chỉ thi hành án </t>
  </si>
  <si>
    <t>Thu hồi, hủy quyết định thi hành án</t>
  </si>
  <si>
    <t>1.8</t>
  </si>
  <si>
    <t>Tổng số việc chủ động</t>
  </si>
  <si>
    <t>Tổng số việc theo yêu cầu</t>
  </si>
  <si>
    <t>3.3</t>
  </si>
  <si>
    <t>3.4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</si>
  <si>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</si>
  <si>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</si>
  <si>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</si>
  <si>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</si>
  <si>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</si>
  <si>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</si>
  <si>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</si>
  <si>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</si>
  <si>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</si>
  <si>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</si>
  <si>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</si>
  <si>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</si>
  <si>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</si>
  <si>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2.3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</si>
  <si>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</si>
  <si>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</si>
  <si>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</si>
  <si>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</si>
  <si>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</si>
  <si>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</si>
  <si>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</si>
  <si>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</si>
  <si>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</si>
  <si>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</si>
  <si>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</si>
  <si>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</si>
  <si>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</si>
  <si>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</si>
  <si>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</si>
  <si>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</si>
  <si>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</si>
  <si>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</si>
  <si>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</si>
  <si>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</si>
  <si>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</si>
  <si>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</si>
  <si>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</si>
  <si>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</si>
  <si>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</si>
  <si>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</si>
  <si>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</si>
  <si>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</si>
  <si>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</si>
  <si>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</si>
  <si>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</si>
  <si>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</si>
  <si>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</si>
  <si>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</si>
  <si>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</si>
  <si>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</si>
  <si>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</si>
  <si>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</si>
  <si>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</si>
  <si>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</si>
  <si>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</si>
  <si>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</si>
  <si>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</si>
  <si>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</si>
  <si>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</si>
  <si>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</si>
  <si>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</si>
  <si>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</si>
  <si>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</si>
  <si>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</si>
  <si>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</si>
  <si>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</si>
  <si>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</si>
  <si>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</si>
  <si>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</si>
  <si>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</si>
  <si>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</si>
  <si>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</si>
  <si>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</si>
  <si>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</si>
  <si>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</si>
  <si>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</si>
  <si>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</si>
  <si>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</si>
  <si>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</si>
  <si>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</si>
  <si>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</si>
  <si>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Đơn vị  báo cáo: Cục THADS Bình Thuận
Đơn vị nhận báo cáo: Tổng cục THADS - BTP</t>
  </si>
  <si>
    <t>1.9</t>
  </si>
  <si>
    <t>4.3</t>
  </si>
  <si>
    <t>4.4</t>
  </si>
  <si>
    <t>4.5</t>
  </si>
  <si>
    <t>7.1</t>
  </si>
  <si>
    <t>7.2</t>
  </si>
  <si>
    <t>7.3</t>
  </si>
  <si>
    <t>7.4</t>
  </si>
  <si>
    <t>Số chưa có điều kiện chuyển sổ theo dõi riêng</t>
  </si>
  <si>
    <t>Nguyễn Văn Tiến</t>
  </si>
  <si>
    <t>Hà Vi Tùng</t>
  </si>
  <si>
    <t>Lê Ngọc Phách</t>
  </si>
  <si>
    <t>Cao Thị Diệu Huyền</t>
  </si>
  <si>
    <t>Hồ Sỹ Thông</t>
  </si>
  <si>
    <t>Huỳnh Văn Hùng</t>
  </si>
  <si>
    <t>Ngô Trí Hùng</t>
  </si>
  <si>
    <t>Lê Tấn Dũng</t>
  </si>
  <si>
    <t>Trần Đức Tín</t>
  </si>
  <si>
    <t>Trương Quang Hy</t>
  </si>
  <si>
    <t>Đinh Đình Hiền</t>
  </si>
  <si>
    <t>Nguyễn Thanh Tùng</t>
  </si>
  <si>
    <t>Bùi Thị Minh Ngà</t>
  </si>
  <si>
    <t>Lương Thị Thùy Trang</t>
  </si>
  <si>
    <t>Trần Thanh An</t>
  </si>
  <si>
    <t>Hồ Thị Khánh Huệ</t>
  </si>
  <si>
    <t xml:space="preserve"> Khưu Quốc Việt</t>
  </si>
  <si>
    <t>Võ Duy Giáp</t>
  </si>
  <si>
    <t>Qua Đình Thiện</t>
  </si>
  <si>
    <t>Trần Ngọc Khánh</t>
  </si>
  <si>
    <t xml:space="preserve"> Nguyễn Thái Thường</t>
  </si>
  <si>
    <t xml:space="preserve"> Tiền Minh Sướng</t>
  </si>
  <si>
    <t xml:space="preserve"> Lê Văn Hoàng</t>
  </si>
  <si>
    <t xml:space="preserve"> Huỳnh Thảo Huy</t>
  </si>
  <si>
    <t>Võ Văn Hiếu</t>
  </si>
  <si>
    <t xml:space="preserve"> Huỳnh Tấn Tài</t>
  </si>
  <si>
    <t>Nguyễn Thị Hòa</t>
  </si>
  <si>
    <t>Hoàng Thị Thùy Dung</t>
  </si>
  <si>
    <t>6.1</t>
  </si>
  <si>
    <t>Nguyễn Văn Lập</t>
  </si>
  <si>
    <t>6.2</t>
  </si>
  <si>
    <t>Lê Ngọc Thiện</t>
  </si>
  <si>
    <t>Nguyễn Đức Minh</t>
  </si>
  <si>
    <t>Thông Thị Kiến</t>
  </si>
  <si>
    <t>Huỳnh Thanh Tân</t>
  </si>
  <si>
    <t>Hồ Triều Châu</t>
  </si>
  <si>
    <t>Phan Văn Lại</t>
  </si>
  <si>
    <t>8.1</t>
  </si>
  <si>
    <t>Phạm Thị Sáng</t>
  </si>
  <si>
    <t>8.2</t>
  </si>
  <si>
    <t>Lê Văn Cao</t>
  </si>
  <si>
    <t>8.3</t>
  </si>
  <si>
    <t>9.1</t>
  </si>
  <si>
    <t>9.2</t>
  </si>
  <si>
    <t xml:space="preserve"> Cao Ngọc Hoài</t>
  </si>
  <si>
    <t>9.3</t>
  </si>
  <si>
    <t>Nguyễn Thanh Cao</t>
  </si>
  <si>
    <t>10.1</t>
  </si>
  <si>
    <t>Nguyễn Thị Ngữ</t>
  </si>
  <si>
    <t>10.2</t>
  </si>
  <si>
    <t>Nguyễn Văn Thành</t>
  </si>
  <si>
    <t>Cục THADS tỉnh</t>
  </si>
  <si>
    <t>Nguyễn Thành Nhân</t>
  </si>
  <si>
    <t>Các chi Cục THADS</t>
  </si>
  <si>
    <t>Nguyễn Thái Thường</t>
  </si>
  <si>
    <t>Tiền Minh Sướng</t>
  </si>
  <si>
    <t>Huỳnh Thảo Huy</t>
  </si>
  <si>
    <t xml:space="preserve"> Nguyễn Thị Hòa</t>
  </si>
  <si>
    <t>KT. CỤC TRƯỞNG</t>
  </si>
  <si>
    <t>Đặng Tuấn Tú</t>
  </si>
  <si>
    <t>Nguyễn Công Cường</t>
  </si>
  <si>
    <t>6.3</t>
  </si>
  <si>
    <t>Huỳnh Lê Hữu</t>
  </si>
  <si>
    <t>Đào Tuấn Sơn</t>
  </si>
  <si>
    <t>8.4</t>
  </si>
  <si>
    <t>Nguyễn Văn Bình</t>
  </si>
  <si>
    <t>Nguyễn Thành Yên</t>
  </si>
  <si>
    <t>Nguyễn Kiều Khánh Trang</t>
  </si>
  <si>
    <t>Nguyễn Linh Giang</t>
  </si>
  <si>
    <t>Nguyễn Trần Bảo Vy</t>
  </si>
  <si>
    <t>1.10</t>
  </si>
  <si>
    <t>Lữ Văn Quí</t>
  </si>
  <si>
    <t>Trần Thanh Tường</t>
  </si>
  <si>
    <t>Chi cục THADS thành phố Phan Thiết</t>
  </si>
  <si>
    <t>Chi cục THADS thị xã La Gi</t>
  </si>
  <si>
    <t>Chi cục THADS huyện Tuy Phong</t>
  </si>
  <si>
    <t>Chi cục THADS huyện Bắc Bình</t>
  </si>
  <si>
    <t>Chi cục THADS huyện Đức Linh</t>
  </si>
  <si>
    <t>Chi cục THADS huyện Tánh Linh</t>
  </si>
  <si>
    <t>Chi cục THADS huyện Hàm Thuận Bắc</t>
  </si>
  <si>
    <t>Chi cục THADS huyện Hàm Thuận Nam</t>
  </si>
  <si>
    <t>Chi cục THADS huyện Hàm Tân</t>
  </si>
  <si>
    <t>Chi cục  THADS huyện Phú Quý</t>
  </si>
  <si>
    <t>Chi cục THADS huyện Phú Quý</t>
  </si>
  <si>
    <t>PHÓ CỤC TRƯỞNG</t>
  </si>
  <si>
    <r>
      <t xml:space="preserve">KẾT QUẢ THI HÀNH ÁN DÂN SỰ TÍNH BẰNG VIỆC CHIA THEO CƠ QUAN THI HÀNH ÁN DÂN SỰ VÀ CHẤP HÀNH VIÊN
11 </t>
    </r>
    <r>
      <rPr>
        <b/>
        <i/>
        <sz val="13"/>
        <rFont val="Times New Roman"/>
        <family val="1"/>
      </rPr>
      <t>tháng/ năm 2023</t>
    </r>
  </si>
  <si>
    <r>
      <t>KẾT QUẢ THI HÀNH ÁN DÂN SỰ TÍNH BẰNG TIỀN CHIA THEO CƠ QUAN THI HÀNH ÁN DÂN SỰ VÀ CHẤP HÀNH VIÊN
11</t>
    </r>
    <r>
      <rPr>
        <b/>
        <i/>
        <sz val="13"/>
        <rFont val="Times New Roman"/>
        <family val="1"/>
      </rPr>
      <t xml:space="preserve"> tháng/ năm 2023</t>
    </r>
  </si>
  <si>
    <t>11 tháng/ năm 2023</t>
  </si>
  <si>
    <t>Bình Thuận, ngày 01 tháng 9 năm 2023</t>
  </si>
  <si>
    <t>Bình Thuận, ngày 05 tháng 9 năm 2023</t>
  </si>
  <si>
    <t>11 THÁNG NĂM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</si>
</sst>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#,##0.000"/>
    <numFmt numFmtId="167" formatCode="#,##0.0_);\(#,##0.0\)"/>
    <numFmt numFmtId="168" formatCode="0.0000"/>
    <numFmt numFmtId="169" formatCode="_-* #,##0\ _₫_-;\-* #,##0\ _₫_-;_-* &quot;-&quot;??\ _₫_-;_-@_-"/>
    <numFmt numFmtId="170" formatCode="0.0"/>
  </numFmts>
  <fonts count="114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3"/>
      <name val="Times New Roman"/>
      <family val="1"/>
    </font>
    <font>
      <sz val="7"/>
      <name val="Times New Roman"/>
      <family val="1"/>
    </font>
    <font>
      <i/>
      <sz val="13"/>
      <name val="Times New Roman"/>
      <family val="1"/>
    </font>
    <font>
      <b/>
      <i/>
      <sz val="11"/>
      <name val="Times New Roman"/>
      <family val="1"/>
    </font>
    <font>
      <sz val="7.5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Times New Roman"/>
      <family val="1"/>
    </font>
    <font>
      <sz val="7"/>
      <color indexed="10"/>
      <name val="Times New Roman"/>
      <family val="1"/>
    </font>
    <font>
      <sz val="7.5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40"/>
      <name val="Times New Roman"/>
      <family val="1"/>
    </font>
    <font>
      <sz val="7.5"/>
      <color indexed="40"/>
      <name val="Times New Roman"/>
      <family val="1"/>
    </font>
    <font>
      <sz val="8"/>
      <color indexed="40"/>
      <name val="Times New Roman"/>
      <family val="1"/>
    </font>
    <font>
      <sz val="5.5"/>
      <color indexed="40"/>
      <name val="Times New Roman"/>
      <family val="1"/>
    </font>
    <font>
      <sz val="6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6"/>
      <color indexed="40"/>
      <name val="Times New Roman"/>
      <family val="1"/>
    </font>
    <font>
      <b/>
      <i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color rgb="FF00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00B0F0"/>
      <name val="Times New Roman"/>
      <family val="1"/>
    </font>
    <font>
      <sz val="7.5"/>
      <color rgb="FF00B0F0"/>
      <name val="Times New Roman"/>
      <family val="1"/>
    </font>
    <font>
      <sz val="8"/>
      <color rgb="FF00B0F0"/>
      <name val="Times New Roman"/>
      <family val="1"/>
    </font>
    <font>
      <sz val="5.5"/>
      <color rgb="FF00B0F0"/>
      <name val="Times New Roman"/>
      <family val="1"/>
    </font>
    <font>
      <sz val="6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FF0000"/>
      <name val="Times New Roman"/>
      <family val="1"/>
    </font>
    <font>
      <sz val="6"/>
      <color rgb="FF00B0F0"/>
      <name val="Times New Roman"/>
      <family val="1"/>
    </font>
    <font>
      <b/>
      <i/>
      <sz val="9"/>
      <color rgb="FFFF000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9" fontId="0" fillId="33" borderId="0" xfId="6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vertical="center"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vertical="center"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vertical="center"/>
    </xf>
    <xf numFmtId="49" fontId="0" fillId="34" borderId="0" xfId="0" applyNumberFormat="1" applyFill="1" applyAlignment="1">
      <alignment/>
    </xf>
    <xf numFmtId="49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vertical="top" wrapText="1"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ill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 wrapText="1"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vertical="center"/>
    </xf>
    <xf numFmtId="49" fontId="0" fillId="34" borderId="0" xfId="0" applyNumberFormat="1" applyFill="1" applyAlignment="1">
      <alignment horizontal="center"/>
    </xf>
    <xf numFmtId="0" fontId="12" fillId="34" borderId="0" xfId="0" applyFont="1" applyFill="1" applyAlignment="1">
      <alignment horizont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vertical="center"/>
    </xf>
    <xf numFmtId="49" fontId="10" fillId="34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wrapText="1"/>
    </xf>
    <xf numFmtId="49" fontId="9" fillId="0" borderId="0" xfId="0" applyNumberFormat="1" applyFont="1" applyAlignment="1">
      <alignment/>
    </xf>
    <xf numFmtId="49" fontId="90" fillId="0" borderId="0" xfId="0" applyNumberFormat="1" applyFont="1" applyAlignment="1">
      <alignment/>
    </xf>
    <xf numFmtId="49" fontId="10" fillId="37" borderId="10" xfId="0" applyNumberFormat="1" applyFont="1" applyFill="1" applyBorder="1" applyAlignment="1" applyProtection="1">
      <alignment vertical="center"/>
      <protection locked="0"/>
    </xf>
    <xf numFmtId="49" fontId="10" fillId="37" borderId="10" xfId="0" applyNumberFormat="1" applyFont="1" applyFill="1" applyBorder="1" applyAlignment="1" applyProtection="1">
      <alignment horizontal="center" vertical="center"/>
      <protection locked="0"/>
    </xf>
    <xf numFmtId="49" fontId="10" fillId="37" borderId="10" xfId="0" applyNumberFormat="1" applyFont="1" applyFill="1" applyBorder="1" applyAlignment="1" applyProtection="1">
      <alignment vertical="center"/>
      <protection locked="0"/>
    </xf>
    <xf numFmtId="49" fontId="21" fillId="33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10" fillId="37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6" fillId="37" borderId="10" xfId="0" applyNumberFormat="1" applyFont="1" applyFill="1" applyBorder="1" applyAlignment="1" applyProtection="1">
      <alignment horizontal="center" vertical="center"/>
      <protection locked="0"/>
    </xf>
    <xf numFmtId="164" fontId="6" fillId="37" borderId="10" xfId="42" applyNumberFormat="1" applyFont="1" applyFill="1" applyBorder="1" applyAlignment="1" applyProtection="1">
      <alignment horizontal="center" vertical="center"/>
      <protection locked="0"/>
    </xf>
    <xf numFmtId="164" fontId="10" fillId="37" borderId="10" xfId="42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91" fillId="38" borderId="10" xfId="42" applyNumberFormat="1" applyFont="1" applyFill="1" applyBorder="1" applyAlignment="1" applyProtection="1">
      <alignment horizontal="right" vertical="center"/>
      <protection/>
    </xf>
    <xf numFmtId="2" fontId="92" fillId="38" borderId="10" xfId="61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164" fontId="93" fillId="38" borderId="10" xfId="42" applyNumberFormat="1" applyFont="1" applyFill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164" fontId="5" fillId="0" borderId="10" xfId="42" applyNumberFormat="1" applyFont="1" applyFill="1" applyBorder="1" applyAlignment="1" applyProtection="1">
      <alignment horizontal="right" vertical="center"/>
      <protection locked="0"/>
    </xf>
    <xf numFmtId="164" fontId="94" fillId="38" borderId="10" xfId="42" applyNumberFormat="1" applyFont="1" applyFill="1" applyBorder="1" applyAlignment="1" applyProtection="1">
      <alignment horizontal="right" vertical="center"/>
      <protection/>
    </xf>
    <xf numFmtId="164" fontId="3" fillId="0" borderId="10" xfId="42" applyNumberFormat="1" applyFont="1" applyFill="1" applyBorder="1" applyAlignment="1" applyProtection="1">
      <alignment horizontal="right" vertical="center"/>
      <protection locked="0"/>
    </xf>
    <xf numFmtId="164" fontId="3" fillId="0" borderId="10" xfId="42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Border="1" applyAlignment="1">
      <alignment horizontal="right" vertical="center"/>
    </xf>
    <xf numFmtId="164" fontId="3" fillId="0" borderId="13" xfId="42" applyNumberFormat="1" applyFont="1" applyFill="1" applyBorder="1" applyAlignment="1" applyProtection="1">
      <alignment horizontal="right" vertical="center"/>
      <protection locked="0"/>
    </xf>
    <xf numFmtId="164" fontId="95" fillId="0" borderId="14" xfId="42" applyNumberFormat="1" applyFont="1" applyFill="1" applyBorder="1" applyAlignment="1" applyProtection="1">
      <alignment horizontal="right" vertical="center"/>
      <protection locked="0"/>
    </xf>
    <xf numFmtId="164" fontId="3" fillId="0" borderId="13" xfId="42" applyNumberFormat="1" applyFont="1" applyFill="1" applyBorder="1" applyAlignment="1" applyProtection="1">
      <alignment horizontal="right" vertical="center" wrapText="1"/>
      <protection locked="0"/>
    </xf>
    <xf numFmtId="164" fontId="95" fillId="0" borderId="10" xfId="42" applyNumberFormat="1" applyFont="1" applyFill="1" applyBorder="1" applyAlignment="1" applyProtection="1">
      <alignment horizontal="right" vertical="center"/>
      <protection locked="0"/>
    </xf>
    <xf numFmtId="164" fontId="5" fillId="37" borderId="10" xfId="42" applyNumberFormat="1" applyFont="1" applyFill="1" applyBorder="1" applyAlignment="1" applyProtection="1">
      <alignment horizontal="right" vertical="center"/>
      <protection locked="0"/>
    </xf>
    <xf numFmtId="164" fontId="3" fillId="37" borderId="10" xfId="42" applyNumberFormat="1" applyFont="1" applyFill="1" applyBorder="1" applyAlignment="1" applyProtection="1">
      <alignment horizontal="right" vertical="center"/>
      <protection locked="0"/>
    </xf>
    <xf numFmtId="164" fontId="3" fillId="37" borderId="10" xfId="42" applyNumberFormat="1" applyFont="1" applyFill="1" applyBorder="1" applyAlignment="1" applyProtection="1">
      <alignment horizontal="center" vertical="center"/>
      <protection locked="0"/>
    </xf>
    <xf numFmtId="164" fontId="94" fillId="38" borderId="11" xfId="42" applyNumberFormat="1" applyFont="1" applyFill="1" applyBorder="1" applyAlignment="1" applyProtection="1">
      <alignment horizontal="right" vertical="center"/>
      <protection/>
    </xf>
    <xf numFmtId="1" fontId="3" fillId="39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164" fontId="3" fillId="0" borderId="15" xfId="42" applyNumberFormat="1" applyFont="1" applyFill="1" applyBorder="1" applyAlignment="1" applyProtection="1">
      <alignment horizontal="right" vertical="center" wrapText="1"/>
      <protection locked="0"/>
    </xf>
    <xf numFmtId="164" fontId="3" fillId="0" borderId="12" xfId="42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right" vertical="center"/>
    </xf>
    <xf numFmtId="164" fontId="96" fillId="38" borderId="10" xfId="42" applyNumberFormat="1" applyFont="1" applyFill="1" applyBorder="1" applyAlignment="1" applyProtection="1">
      <alignment horizontal="right" vertical="center"/>
      <protection/>
    </xf>
    <xf numFmtId="49" fontId="97" fillId="0" borderId="10" xfId="0" applyNumberFormat="1" applyFont="1" applyBorder="1" applyAlignment="1" applyProtection="1">
      <alignment horizontal="justify" vertical="center" wrapText="1"/>
      <protection locked="0"/>
    </xf>
    <xf numFmtId="164" fontId="3" fillId="37" borderId="13" xfId="42" applyNumberFormat="1" applyFont="1" applyFill="1" applyBorder="1" applyAlignment="1" applyProtection="1">
      <alignment vertical="center" wrapText="1"/>
      <protection locked="0"/>
    </xf>
    <xf numFmtId="49" fontId="97" fillId="0" borderId="10" xfId="0" applyNumberFormat="1" applyFont="1" applyBorder="1" applyAlignment="1" applyProtection="1">
      <alignment horizontal="justify" vertical="center"/>
      <protection locked="0"/>
    </xf>
    <xf numFmtId="164" fontId="3" fillId="37" borderId="10" xfId="42" applyNumberFormat="1" applyFont="1" applyFill="1" applyBorder="1" applyAlignment="1" applyProtection="1">
      <alignment horizontal="right"/>
      <protection locked="0"/>
    </xf>
    <xf numFmtId="164" fontId="14" fillId="0" borderId="10" xfId="42" applyNumberFormat="1" applyFont="1" applyFill="1" applyBorder="1" applyAlignment="1" applyProtection="1">
      <alignment horizontal="right" vertical="center"/>
      <protection/>
    </xf>
    <xf numFmtId="164" fontId="3" fillId="37" borderId="16" xfId="42" applyNumberFormat="1" applyFont="1" applyFill="1" applyBorder="1" applyAlignment="1" applyProtection="1">
      <alignment horizontal="center" vertical="center"/>
      <protection locked="0"/>
    </xf>
    <xf numFmtId="164" fontId="3" fillId="37" borderId="16" xfId="42" applyNumberFormat="1" applyFont="1" applyFill="1" applyBorder="1" applyAlignment="1" applyProtection="1">
      <alignment horizontal="right" vertical="center"/>
      <protection locked="0"/>
    </xf>
    <xf numFmtId="164" fontId="94" fillId="37" borderId="10" xfId="42" applyNumberFormat="1" applyFont="1" applyFill="1" applyBorder="1" applyAlignment="1" applyProtection="1">
      <alignment horizontal="right" vertical="center"/>
      <protection/>
    </xf>
    <xf numFmtId="164" fontId="95" fillId="37" borderId="10" xfId="42" applyNumberFormat="1" applyFont="1" applyFill="1" applyBorder="1" applyAlignment="1" applyProtection="1">
      <alignment horizontal="right" vertical="center"/>
      <protection locked="0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164" fontId="3" fillId="37" borderId="10" xfId="44" applyNumberFormat="1" applyFont="1" applyFill="1" applyBorder="1" applyAlignment="1" applyProtection="1">
      <alignment horizontal="right" vertical="center"/>
      <protection hidden="1"/>
    </xf>
    <xf numFmtId="164" fontId="3" fillId="37" borderId="10" xfId="44" applyNumberFormat="1" applyFont="1" applyFill="1" applyBorder="1" applyAlignment="1" applyProtection="1">
      <alignment horizontal="center" vertical="center"/>
      <protection hidden="1"/>
    </xf>
    <xf numFmtId="49" fontId="98" fillId="0" borderId="10" xfId="0" applyNumberFormat="1" applyFont="1" applyBorder="1" applyAlignment="1" applyProtection="1">
      <alignment horizontal="justify" vertical="center" wrapText="1"/>
      <protection locked="0"/>
    </xf>
    <xf numFmtId="164" fontId="3" fillId="37" borderId="13" xfId="42" applyNumberFormat="1" applyFont="1" applyFill="1" applyBorder="1" applyAlignment="1" applyProtection="1">
      <alignment horizontal="right" vertical="center" wrapText="1"/>
      <protection locked="0"/>
    </xf>
    <xf numFmtId="164" fontId="93" fillId="38" borderId="12" xfId="42" applyNumberFormat="1" applyFont="1" applyFill="1" applyBorder="1" applyAlignment="1" applyProtection="1">
      <alignment horizontal="right" vertical="center"/>
      <protection/>
    </xf>
    <xf numFmtId="0" fontId="99" fillId="39" borderId="10" xfId="0" applyFont="1" applyFill="1" applyBorder="1" applyAlignment="1">
      <alignment horizontal="right" vertical="center"/>
    </xf>
    <xf numFmtId="164" fontId="3" fillId="37" borderId="10" xfId="44" applyNumberFormat="1" applyFont="1" applyFill="1" applyBorder="1" applyAlignment="1" applyProtection="1">
      <alignment horizontal="center" vertical="center"/>
      <protection locked="0"/>
    </xf>
    <xf numFmtId="164" fontId="94" fillId="38" borderId="14" xfId="42" applyNumberFormat="1" applyFont="1" applyFill="1" applyBorder="1" applyAlignment="1" applyProtection="1">
      <alignment horizontal="right" vertical="center"/>
      <protection/>
    </xf>
    <xf numFmtId="164" fontId="93" fillId="38" borderId="13" xfId="42" applyNumberFormat="1" applyFont="1" applyFill="1" applyBorder="1" applyAlignment="1" applyProtection="1">
      <alignment horizontal="right" vertical="center"/>
      <protection/>
    </xf>
    <xf numFmtId="164" fontId="100" fillId="38" borderId="10" xfId="42" applyNumberFormat="1" applyFont="1" applyFill="1" applyBorder="1" applyAlignment="1" applyProtection="1">
      <alignment horizontal="right" vertical="center" wrapText="1"/>
      <protection/>
    </xf>
    <xf numFmtId="164" fontId="101" fillId="38" borderId="10" xfId="42" applyNumberFormat="1" applyFont="1" applyFill="1" applyBorder="1" applyAlignment="1" applyProtection="1">
      <alignment horizontal="right" vertical="center" wrapText="1"/>
      <protection/>
    </xf>
    <xf numFmtId="164" fontId="102" fillId="38" borderId="10" xfId="42" applyNumberFormat="1" applyFont="1" applyFill="1" applyBorder="1" applyAlignment="1" applyProtection="1">
      <alignment horizontal="right" vertical="center" wrapText="1"/>
      <protection/>
    </xf>
    <xf numFmtId="2" fontId="102" fillId="38" borderId="10" xfId="61" applyNumberFormat="1" applyFont="1" applyFill="1" applyBorder="1" applyAlignment="1" applyProtection="1">
      <alignment horizontal="right" vertical="center" wrapText="1"/>
      <protection locked="0"/>
    </xf>
    <xf numFmtId="49" fontId="7" fillId="37" borderId="10" xfId="0" applyNumberFormat="1" applyFont="1" applyFill="1" applyBorder="1" applyAlignment="1" applyProtection="1">
      <alignment horizontal="center" vertical="center"/>
      <protection locked="0"/>
    </xf>
    <xf numFmtId="49" fontId="7" fillId="37" borderId="10" xfId="0" applyNumberFormat="1" applyFont="1" applyFill="1" applyBorder="1" applyAlignment="1" applyProtection="1">
      <alignment vertical="center"/>
      <protection locked="0"/>
    </xf>
    <xf numFmtId="164" fontId="103" fillId="38" borderId="10" xfId="42" applyNumberFormat="1" applyFont="1" applyFill="1" applyBorder="1" applyAlignment="1" applyProtection="1">
      <alignment horizontal="right" vertical="center" wrapText="1"/>
      <protection/>
    </xf>
    <xf numFmtId="164" fontId="104" fillId="38" borderId="10" xfId="42" applyNumberFormat="1" applyFont="1" applyFill="1" applyBorder="1" applyAlignment="1" applyProtection="1">
      <alignment horizontal="right" vertical="center" wrapText="1"/>
      <protection/>
    </xf>
    <xf numFmtId="3" fontId="6" fillId="33" borderId="10" xfId="42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Border="1" applyAlignment="1">
      <alignment horizontal="right" vertical="center"/>
    </xf>
    <xf numFmtId="164" fontId="6" fillId="33" borderId="13" xfId="42" applyNumberFormat="1" applyFont="1" applyFill="1" applyBorder="1" applyAlignment="1" applyProtection="1">
      <alignment horizontal="right" vertical="center"/>
      <protection locked="0"/>
    </xf>
    <xf numFmtId="3" fontId="102" fillId="38" borderId="10" xfId="0" applyNumberFormat="1" applyFont="1" applyFill="1" applyBorder="1" applyAlignment="1">
      <alignment horizontal="right" vertical="center" wrapText="1"/>
    </xf>
    <xf numFmtId="164" fontId="101" fillId="38" borderId="10" xfId="42" applyNumberFormat="1" applyFont="1" applyFill="1" applyBorder="1" applyAlignment="1" applyProtection="1">
      <alignment horizontal="right" vertical="center" wrapText="1"/>
      <protection/>
    </xf>
    <xf numFmtId="164" fontId="102" fillId="38" borderId="10" xfId="42" applyNumberFormat="1" applyFont="1" applyFill="1" applyBorder="1" applyAlignment="1" applyProtection="1">
      <alignment horizontal="right" vertical="center" wrapText="1"/>
      <protection/>
    </xf>
    <xf numFmtId="164" fontId="6" fillId="0" borderId="10" xfId="42" applyNumberFormat="1" applyFont="1" applyFill="1" applyBorder="1" applyAlignment="1" applyProtection="1">
      <alignment horizontal="right" vertical="center"/>
      <protection locked="0"/>
    </xf>
    <xf numFmtId="3" fontId="102" fillId="0" borderId="10" xfId="0" applyNumberFormat="1" applyFont="1" applyBorder="1" applyAlignment="1">
      <alignment horizontal="right" vertical="center"/>
    </xf>
    <xf numFmtId="3" fontId="6" fillId="39" borderId="10" xfId="0" applyNumberFormat="1" applyFont="1" applyFill="1" applyBorder="1" applyAlignment="1">
      <alignment horizontal="right" vertical="center"/>
    </xf>
    <xf numFmtId="164" fontId="6" fillId="37" borderId="10" xfId="42" applyNumberFormat="1" applyFont="1" applyFill="1" applyBorder="1" applyAlignment="1" applyProtection="1">
      <alignment horizontal="right" vertical="center"/>
      <protection locked="0"/>
    </xf>
    <xf numFmtId="164" fontId="102" fillId="38" borderId="11" xfId="42" applyNumberFormat="1" applyFont="1" applyFill="1" applyBorder="1" applyAlignment="1" applyProtection="1">
      <alignment horizontal="right" vertical="center" wrapText="1"/>
      <protection/>
    </xf>
    <xf numFmtId="164" fontId="6" fillId="37" borderId="10" xfId="42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>
      <alignment horizontal="right" vertical="center" wrapText="1"/>
    </xf>
    <xf numFmtId="164" fontId="100" fillId="38" borderId="10" xfId="42" applyNumberFormat="1" applyFont="1" applyFill="1" applyBorder="1" applyAlignment="1" applyProtection="1">
      <alignment horizontal="right" vertical="center" wrapText="1"/>
      <protection/>
    </xf>
    <xf numFmtId="164" fontId="6" fillId="33" borderId="14" xfId="42" applyNumberFormat="1" applyFont="1" applyFill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>
      <alignment horizontal="right" vertical="center" wrapText="1"/>
    </xf>
    <xf numFmtId="3" fontId="6" fillId="33" borderId="13" xfId="42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Border="1" applyAlignment="1">
      <alignment horizontal="right" vertical="center"/>
    </xf>
    <xf numFmtId="164" fontId="6" fillId="33" borderId="13" xfId="42" applyNumberFormat="1" applyFont="1" applyFill="1" applyBorder="1" applyAlignment="1" applyProtection="1">
      <alignment vertical="center"/>
      <protection locked="0"/>
    </xf>
    <xf numFmtId="164" fontId="102" fillId="38" borderId="13" xfId="42" applyNumberFormat="1" applyFont="1" applyFill="1" applyBorder="1" applyAlignment="1" applyProtection="1">
      <alignment horizontal="right" vertical="center"/>
      <protection locked="0"/>
    </xf>
    <xf numFmtId="49" fontId="97" fillId="37" borderId="10" xfId="0" applyNumberFormat="1" applyFont="1" applyFill="1" applyBorder="1" applyAlignment="1" applyProtection="1">
      <alignment horizontal="justify" vertical="center" wrapText="1"/>
      <protection locked="0"/>
    </xf>
    <xf numFmtId="164" fontId="105" fillId="38" borderId="10" xfId="42" applyNumberFormat="1" applyFont="1" applyFill="1" applyBorder="1" applyAlignment="1" applyProtection="1">
      <alignment horizontal="right" vertical="center" wrapText="1"/>
      <protection/>
    </xf>
    <xf numFmtId="164" fontId="6" fillId="33" borderId="13" xfId="42" applyNumberFormat="1" applyFont="1" applyFill="1" applyBorder="1" applyAlignment="1" applyProtection="1">
      <alignment horizontal="right" vertical="center" wrapText="1"/>
      <protection locked="0"/>
    </xf>
    <xf numFmtId="164" fontId="26" fillId="33" borderId="10" xfId="42" applyNumberFormat="1" applyFont="1" applyFill="1" applyBorder="1" applyAlignment="1" applyProtection="1">
      <alignment horizontal="right" vertical="center"/>
      <protection locked="0"/>
    </xf>
    <xf numFmtId="3" fontId="100" fillId="0" borderId="10" xfId="0" applyNumberFormat="1" applyFont="1" applyBorder="1" applyAlignment="1">
      <alignment horizontal="right" vertical="center"/>
    </xf>
    <xf numFmtId="164" fontId="26" fillId="33" borderId="13" xfId="42" applyNumberFormat="1" applyFont="1" applyFill="1" applyBorder="1" applyAlignment="1" applyProtection="1">
      <alignment horizontal="right" vertical="center" wrapText="1"/>
      <protection locked="0"/>
    </xf>
    <xf numFmtId="164" fontId="23" fillId="33" borderId="10" xfId="42" applyNumberFormat="1" applyFont="1" applyFill="1" applyBorder="1" applyAlignment="1" applyProtection="1">
      <alignment horizontal="right" vertical="center" wrapText="1"/>
      <protection locked="0"/>
    </xf>
    <xf numFmtId="49" fontId="10" fillId="37" borderId="10" xfId="0" applyNumberFormat="1" applyFont="1" applyFill="1" applyBorder="1" applyAlignment="1" applyProtection="1">
      <alignment horizontal="justify" vertical="center" wrapText="1"/>
      <protection locked="0"/>
    </xf>
    <xf numFmtId="164" fontId="104" fillId="38" borderId="12" xfId="42" applyNumberFormat="1" applyFont="1" applyFill="1" applyBorder="1" applyAlignment="1" applyProtection="1">
      <alignment horizontal="right" vertical="center" wrapText="1"/>
      <protection/>
    </xf>
    <xf numFmtId="164" fontId="26" fillId="37" borderId="10" xfId="42" applyNumberFormat="1" applyFont="1" applyFill="1" applyBorder="1" applyAlignment="1" applyProtection="1">
      <alignment horizontal="center" vertical="center"/>
      <protection locked="0"/>
    </xf>
    <xf numFmtId="164" fontId="6" fillId="37" borderId="10" xfId="42" applyNumberFormat="1" applyFont="1" applyFill="1" applyBorder="1" applyAlignment="1" applyProtection="1">
      <alignment horizontal="center" vertical="center"/>
      <protection locked="0"/>
    </xf>
    <xf numFmtId="164" fontId="23" fillId="37" borderId="10" xfId="42" applyNumberFormat="1" applyFont="1" applyFill="1" applyBorder="1" applyAlignment="1" applyProtection="1">
      <alignment horizontal="center" vertical="center"/>
      <protection locked="0"/>
    </xf>
    <xf numFmtId="3" fontId="100" fillId="38" borderId="10" xfId="0" applyNumberFormat="1" applyFont="1" applyFill="1" applyBorder="1" applyAlignment="1">
      <alignment horizontal="right" vertical="center" wrapText="1"/>
    </xf>
    <xf numFmtId="164" fontId="6" fillId="37" borderId="16" xfId="42" applyNumberFormat="1" applyFont="1" applyFill="1" applyBorder="1" applyAlignment="1" applyProtection="1">
      <alignment horizontal="center" vertical="center"/>
      <protection locked="0"/>
    </xf>
    <xf numFmtId="164" fontId="6" fillId="0" borderId="10" xfId="42" applyNumberFormat="1" applyFont="1" applyFill="1" applyBorder="1" applyAlignment="1" applyProtection="1">
      <alignment horizontal="right" vertical="center"/>
      <protection locked="0"/>
    </xf>
    <xf numFmtId="164" fontId="103" fillId="38" borderId="10" xfId="42" applyNumberFormat="1" applyFont="1" applyFill="1" applyBorder="1" applyAlignment="1" applyProtection="1">
      <alignment horizontal="right" vertical="center" wrapText="1"/>
      <protection/>
    </xf>
    <xf numFmtId="2" fontId="102" fillId="38" borderId="10" xfId="61" applyNumberFormat="1" applyFont="1" applyFill="1" applyBorder="1" applyAlignment="1" applyProtection="1">
      <alignment horizontal="right" vertical="center" wrapText="1"/>
      <protection locked="0"/>
    </xf>
    <xf numFmtId="164" fontId="104" fillId="38" borderId="10" xfId="42" applyNumberFormat="1" applyFont="1" applyFill="1" applyBorder="1" applyAlignment="1" applyProtection="1">
      <alignment horizontal="right" vertical="center" wrapText="1"/>
      <protection/>
    </xf>
    <xf numFmtId="164" fontId="105" fillId="38" borderId="15" xfId="42" applyNumberFormat="1" applyFont="1" applyFill="1" applyBorder="1" applyAlignment="1" applyProtection="1">
      <alignment horizontal="right" vertical="center" wrapText="1"/>
      <protection/>
    </xf>
    <xf numFmtId="164" fontId="105" fillId="38" borderId="12" xfId="42" applyNumberFormat="1" applyFont="1" applyFill="1" applyBorder="1" applyAlignment="1" applyProtection="1">
      <alignment horizontal="right" vertical="center" wrapText="1"/>
      <protection/>
    </xf>
    <xf numFmtId="164" fontId="104" fillId="38" borderId="12" xfId="42" applyNumberFormat="1" applyFont="1" applyFill="1" applyBorder="1" applyAlignment="1" applyProtection="1">
      <alignment horizontal="right" vertical="center" wrapText="1"/>
      <protection/>
    </xf>
    <xf numFmtId="164" fontId="105" fillId="38" borderId="10" xfId="42" applyNumberFormat="1" applyFont="1" applyFill="1" applyBorder="1" applyAlignment="1" applyProtection="1">
      <alignment horizontal="right" vertical="center" wrapText="1"/>
      <protection/>
    </xf>
    <xf numFmtId="164" fontId="105" fillId="38" borderId="13" xfId="42" applyNumberFormat="1" applyFont="1" applyFill="1" applyBorder="1" applyAlignment="1" applyProtection="1">
      <alignment horizontal="right" vertical="center" wrapText="1"/>
      <protection/>
    </xf>
    <xf numFmtId="164" fontId="26" fillId="37" borderId="10" xfId="42" applyNumberFormat="1" applyFont="1" applyFill="1" applyBorder="1" applyAlignment="1" applyProtection="1">
      <alignment horizontal="right" vertical="center"/>
      <protection locked="0"/>
    </xf>
    <xf numFmtId="165" fontId="106" fillId="38" borderId="10" xfId="42" applyNumberFormat="1" applyFont="1" applyFill="1" applyBorder="1" applyAlignment="1" applyProtection="1">
      <alignment horizontal="right" vertical="center" wrapText="1"/>
      <protection/>
    </xf>
    <xf numFmtId="166" fontId="103" fillId="38" borderId="15" xfId="42" applyNumberFormat="1" applyFont="1" applyFill="1" applyBorder="1" applyAlignment="1" applyProtection="1">
      <alignment horizontal="right" vertical="center" wrapText="1"/>
      <protection/>
    </xf>
    <xf numFmtId="167" fontId="105" fillId="38" borderId="13" xfId="42" applyNumberFormat="1" applyFont="1" applyFill="1" applyBorder="1" applyAlignment="1" applyProtection="1">
      <alignment horizontal="right" vertical="center" wrapText="1"/>
      <protection/>
    </xf>
    <xf numFmtId="166" fontId="103" fillId="38" borderId="13" xfId="42" applyNumberFormat="1" applyFont="1" applyFill="1" applyBorder="1" applyAlignment="1" applyProtection="1">
      <alignment horizontal="right" vertical="center" wrapText="1"/>
      <protection/>
    </xf>
    <xf numFmtId="166" fontId="103" fillId="38" borderId="10" xfId="42" applyNumberFormat="1" applyFont="1" applyFill="1" applyBorder="1" applyAlignment="1" applyProtection="1">
      <alignment horizontal="right" vertical="center" wrapText="1"/>
      <protection/>
    </xf>
    <xf numFmtId="165" fontId="103" fillId="38" borderId="10" xfId="42" applyNumberFormat="1" applyFont="1" applyFill="1" applyBorder="1" applyAlignment="1" applyProtection="1">
      <alignment horizontal="right" vertical="center" wrapText="1"/>
      <protection/>
    </xf>
    <xf numFmtId="164" fontId="105" fillId="38" borderId="10" xfId="42" applyNumberFormat="1" applyFont="1" applyFill="1" applyBorder="1" applyAlignment="1" applyProtection="1">
      <alignment horizontal="center" vertical="center" wrapText="1"/>
      <protection/>
    </xf>
    <xf numFmtId="165" fontId="107" fillId="38" borderId="11" xfId="42" applyNumberFormat="1" applyFont="1" applyFill="1" applyBorder="1" applyAlignment="1" applyProtection="1">
      <alignment horizontal="right" vertical="center" wrapText="1"/>
      <protection/>
    </xf>
    <xf numFmtId="164" fontId="6" fillId="0" borderId="10" xfId="44" applyNumberFormat="1" applyFont="1" applyFill="1" applyBorder="1" applyAlignment="1" applyProtection="1">
      <alignment horizontal="right" vertical="center" wrapText="1"/>
      <protection hidden="1"/>
    </xf>
    <xf numFmtId="166" fontId="100" fillId="38" borderId="10" xfId="0" applyNumberFormat="1" applyFont="1" applyFill="1" applyBorder="1" applyAlignment="1">
      <alignment horizontal="right" vertical="center" wrapText="1"/>
    </xf>
    <xf numFmtId="166" fontId="100" fillId="38" borderId="10" xfId="42" applyNumberFormat="1" applyFont="1" applyFill="1" applyBorder="1" applyAlignment="1" applyProtection="1">
      <alignment horizontal="right" vertical="center" wrapText="1"/>
      <protection/>
    </xf>
    <xf numFmtId="37" fontId="6" fillId="0" borderId="10" xfId="44" applyNumberFormat="1" applyFont="1" applyFill="1" applyBorder="1" applyAlignment="1" applyProtection="1">
      <alignment horizontal="right" vertical="center" wrapText="1"/>
      <protection hidden="1"/>
    </xf>
    <xf numFmtId="166" fontId="100" fillId="0" borderId="10" xfId="0" applyNumberFormat="1" applyFont="1" applyBorder="1" applyAlignment="1">
      <alignment horizontal="right" vertical="center"/>
    </xf>
    <xf numFmtId="165" fontId="100" fillId="38" borderId="10" xfId="42" applyNumberFormat="1" applyFont="1" applyFill="1" applyBorder="1" applyAlignment="1" applyProtection="1">
      <alignment horizontal="right" vertical="center" wrapText="1"/>
      <protection/>
    </xf>
    <xf numFmtId="164" fontId="26" fillId="0" borderId="10" xfId="44" applyNumberFormat="1" applyFont="1" applyFill="1" applyBorder="1" applyAlignment="1" applyProtection="1">
      <alignment horizontal="right" vertical="center" wrapText="1"/>
      <protection hidden="1"/>
    </xf>
    <xf numFmtId="164" fontId="104" fillId="38" borderId="13" xfId="42" applyNumberFormat="1" applyFont="1" applyFill="1" applyBorder="1" applyAlignment="1" applyProtection="1">
      <alignment horizontal="right" vertical="center" wrapText="1"/>
      <protection/>
    </xf>
    <xf numFmtId="164" fontId="6" fillId="33" borderId="13" xfId="42" applyNumberFormat="1" applyFont="1" applyFill="1" applyBorder="1" applyAlignment="1" applyProtection="1">
      <alignment horizontal="right" vertical="center" wrapText="1"/>
      <protection locked="0"/>
    </xf>
    <xf numFmtId="164" fontId="6" fillId="37" borderId="13" xfId="42" applyNumberFormat="1" applyFont="1" applyFill="1" applyBorder="1" applyAlignment="1" applyProtection="1">
      <alignment horizontal="right" vertical="center" wrapText="1"/>
      <protection locked="0"/>
    </xf>
    <xf numFmtId="164" fontId="108" fillId="33" borderId="13" xfId="42" applyNumberFormat="1" applyFont="1" applyFill="1" applyBorder="1" applyAlignment="1" applyProtection="1">
      <alignment vertical="center" wrapText="1"/>
      <protection locked="0"/>
    </xf>
    <xf numFmtId="164" fontId="6" fillId="37" borderId="10" xfId="42" applyNumberFormat="1" applyFont="1" applyFill="1" applyBorder="1" applyAlignment="1" applyProtection="1">
      <alignment vertical="center"/>
      <protection locked="0"/>
    </xf>
    <xf numFmtId="3" fontId="109" fillId="39" borderId="10" xfId="0" applyNumberFormat="1" applyFont="1" applyFill="1" applyBorder="1" applyAlignment="1">
      <alignment horizontal="right" vertical="center" wrapText="1"/>
    </xf>
    <xf numFmtId="164" fontId="103" fillId="38" borderId="15" xfId="42" applyNumberFormat="1" applyFont="1" applyFill="1" applyBorder="1" applyAlignment="1" applyProtection="1">
      <alignment horizontal="right" vertical="center" wrapText="1"/>
      <protection/>
    </xf>
    <xf numFmtId="164" fontId="104" fillId="38" borderId="15" xfId="42" applyNumberFormat="1" applyFont="1" applyFill="1" applyBorder="1" applyAlignment="1" applyProtection="1">
      <alignment horizontal="right" vertical="center" wrapText="1"/>
      <protection/>
    </xf>
    <xf numFmtId="164" fontId="100" fillId="38" borderId="11" xfId="42" applyNumberFormat="1" applyFont="1" applyFill="1" applyBorder="1" applyAlignment="1" applyProtection="1">
      <alignment horizontal="right" vertical="center" wrapText="1"/>
      <protection/>
    </xf>
    <xf numFmtId="164" fontId="23" fillId="37" borderId="10" xfId="42" applyNumberFormat="1" applyFont="1" applyFill="1" applyBorder="1" applyAlignment="1" applyProtection="1">
      <alignment horizontal="right" vertical="center"/>
      <protection locked="0"/>
    </xf>
    <xf numFmtId="164" fontId="26" fillId="37" borderId="10" xfId="42" applyNumberFormat="1" applyFont="1" applyFill="1" applyBorder="1" applyAlignment="1" applyProtection="1">
      <alignment horizontal="right" vertical="center"/>
      <protection locked="0"/>
    </xf>
    <xf numFmtId="164" fontId="6" fillId="0" borderId="10" xfId="42" applyNumberFormat="1" applyFont="1" applyFill="1" applyBorder="1" applyAlignment="1" applyProtection="1">
      <alignment horizontal="right" vertical="center" wrapText="1"/>
      <protection/>
    </xf>
    <xf numFmtId="164" fontId="6" fillId="0" borderId="10" xfId="42" applyNumberFormat="1" applyFont="1" applyFill="1" applyBorder="1" applyAlignment="1" applyProtection="1">
      <alignment horizontal="right" vertical="center" wrapText="1"/>
      <protection/>
    </xf>
    <xf numFmtId="164" fontId="23" fillId="0" borderId="10" xfId="42" applyNumberFormat="1" applyFont="1" applyFill="1" applyBorder="1" applyAlignment="1" applyProtection="1">
      <alignment horizontal="right" vertical="center"/>
      <protection locked="0"/>
    </xf>
    <xf numFmtId="3" fontId="6" fillId="39" borderId="10" xfId="0" applyNumberFormat="1" applyFont="1" applyFill="1" applyBorder="1" applyAlignment="1">
      <alignment horizontal="right" vertical="center" wrapText="1"/>
    </xf>
    <xf numFmtId="164" fontId="5" fillId="0" borderId="10" xfId="42" applyNumberFormat="1" applyFont="1" applyFill="1" applyBorder="1" applyAlignment="1">
      <alignment horizontal="right" vertical="center"/>
    </xf>
    <xf numFmtId="164" fontId="3" fillId="40" borderId="10" xfId="42" applyNumberFormat="1" applyFont="1" applyFill="1" applyBorder="1" applyAlignment="1">
      <alignment horizontal="right" vertical="center"/>
    </xf>
    <xf numFmtId="164" fontId="3" fillId="40" borderId="10" xfId="42" applyNumberFormat="1" applyFont="1" applyFill="1" applyBorder="1" applyAlignment="1">
      <alignment horizontal="right" vertical="center" wrapText="1"/>
    </xf>
    <xf numFmtId="164" fontId="14" fillId="40" borderId="10" xfId="42" applyNumberFormat="1" applyFont="1" applyFill="1" applyBorder="1" applyAlignment="1">
      <alignment horizontal="right" vertical="center"/>
    </xf>
    <xf numFmtId="49" fontId="4" fillId="40" borderId="10" xfId="0" applyNumberFormat="1" applyFont="1" applyFill="1" applyBorder="1" applyAlignment="1">
      <alignment horizontal="justify" vertical="center" wrapText="1"/>
    </xf>
    <xf numFmtId="49" fontId="14" fillId="33" borderId="10" xfId="0" applyNumberFormat="1" applyFont="1" applyFill="1" applyBorder="1" applyAlignment="1">
      <alignment horizontal="justify" vertical="center"/>
    </xf>
    <xf numFmtId="49" fontId="14" fillId="33" borderId="10" xfId="0" applyNumberFormat="1" applyFont="1" applyFill="1" applyBorder="1" applyAlignment="1">
      <alignment horizontal="justify" vertical="center" wrapText="1"/>
    </xf>
    <xf numFmtId="164" fontId="89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64" fontId="3" fillId="37" borderId="0" xfId="42" applyNumberFormat="1" applyFont="1" applyFill="1" applyBorder="1" applyAlignment="1" applyProtection="1">
      <alignment horizontal="right" vertical="center"/>
      <protection locked="0"/>
    </xf>
    <xf numFmtId="164" fontId="6" fillId="0" borderId="0" xfId="42" applyNumberFormat="1" applyFont="1" applyFill="1" applyBorder="1" applyAlignment="1" applyProtection="1">
      <alignment horizontal="center" vertical="center"/>
      <protection locked="0"/>
    </xf>
    <xf numFmtId="3" fontId="102" fillId="0" borderId="0" xfId="0" applyNumberFormat="1" applyFont="1" applyFill="1" applyBorder="1" applyAlignment="1">
      <alignment horizontal="right" vertical="center" wrapText="1"/>
    </xf>
    <xf numFmtId="164" fontId="101" fillId="0" borderId="0" xfId="42" applyNumberFormat="1" applyFont="1" applyFill="1" applyBorder="1" applyAlignment="1" applyProtection="1">
      <alignment horizontal="right" vertical="center" wrapText="1"/>
      <protection/>
    </xf>
    <xf numFmtId="164" fontId="102" fillId="0" borderId="0" xfId="42" applyNumberFormat="1" applyFont="1" applyFill="1" applyBorder="1" applyAlignment="1" applyProtection="1">
      <alignment horizontal="right" vertical="center" wrapText="1"/>
      <protection/>
    </xf>
    <xf numFmtId="164" fontId="6" fillId="0" borderId="0" xfId="42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110" fillId="0" borderId="10" xfId="0" applyNumberFormat="1" applyFont="1" applyBorder="1" applyAlignment="1" applyProtection="1">
      <alignment vertical="center"/>
      <protection locked="0"/>
    </xf>
    <xf numFmtId="49" fontId="110" fillId="37" borderId="1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>
      <alignment/>
    </xf>
    <xf numFmtId="164" fontId="0" fillId="0" borderId="17" xfId="0" applyNumberFormat="1" applyFont="1" applyBorder="1" applyAlignment="1">
      <alignment/>
    </xf>
    <xf numFmtId="164" fontId="0" fillId="0" borderId="17" xfId="42" applyNumberFormat="1" applyFont="1" applyBorder="1" applyAlignment="1" applyProtection="1">
      <alignment/>
      <protection locked="0"/>
    </xf>
    <xf numFmtId="49" fontId="10" fillId="37" borderId="10" xfId="0" applyNumberFormat="1" applyFont="1" applyFill="1" applyBorder="1" applyAlignment="1" applyProtection="1">
      <alignment horizontal="justify" vertical="center"/>
      <protection locked="0"/>
    </xf>
    <xf numFmtId="164" fontId="18" fillId="35" borderId="10" xfId="42" applyNumberFormat="1" applyFont="1" applyFill="1" applyBorder="1" applyAlignment="1">
      <alignment/>
    </xf>
    <xf numFmtId="3" fontId="6" fillId="37" borderId="17" xfId="0" applyNumberFormat="1" applyFont="1" applyFill="1" applyBorder="1" applyAlignment="1">
      <alignment vertical="center"/>
    </xf>
    <xf numFmtId="165" fontId="111" fillId="38" borderId="13" xfId="42" applyNumberFormat="1" applyFont="1" applyFill="1" applyBorder="1" applyAlignment="1" applyProtection="1">
      <alignment horizontal="right" vertical="center" wrapText="1"/>
      <protection/>
    </xf>
    <xf numFmtId="166" fontId="111" fillId="38" borderId="10" xfId="42" applyNumberFormat="1" applyFont="1" applyFill="1" applyBorder="1" applyAlignment="1" applyProtection="1">
      <alignment horizontal="right" vertical="center" wrapText="1"/>
      <protection/>
    </xf>
    <xf numFmtId="164" fontId="26" fillId="37" borderId="10" xfId="42" applyNumberFormat="1" applyFont="1" applyFill="1" applyBorder="1" applyAlignment="1" applyProtection="1">
      <alignment vertical="center"/>
      <protection locked="0"/>
    </xf>
    <xf numFmtId="2" fontId="98" fillId="38" borderId="10" xfId="61" applyNumberFormat="1" applyFont="1" applyFill="1" applyBorder="1" applyAlignment="1" applyProtection="1">
      <alignment horizontal="right" vertical="center" wrapText="1"/>
      <protection locked="0"/>
    </xf>
    <xf numFmtId="164" fontId="94" fillId="0" borderId="0" xfId="42" applyNumberFormat="1" applyFont="1" applyFill="1" applyBorder="1" applyAlignment="1" applyProtection="1">
      <alignment horizontal="right" vertical="center"/>
      <protection/>
    </xf>
    <xf numFmtId="164" fontId="4" fillId="0" borderId="10" xfId="42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89" fillId="0" borderId="0" xfId="0" applyFont="1" applyAlignment="1">
      <alignment/>
    </xf>
    <xf numFmtId="164" fontId="5" fillId="34" borderId="10" xfId="42" applyNumberFormat="1" applyFont="1" applyFill="1" applyBorder="1" applyAlignment="1" applyProtection="1">
      <alignment horizontal="right" vertical="center"/>
      <protection locked="0"/>
    </xf>
    <xf numFmtId="164" fontId="112" fillId="38" borderId="10" xfId="42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101" fillId="38" borderId="11" xfId="42" applyNumberFormat="1" applyFont="1" applyFill="1" applyBorder="1" applyAlignment="1" applyProtection="1">
      <alignment horizontal="right" vertical="center" wrapText="1"/>
      <protection/>
    </xf>
    <xf numFmtId="164" fontId="5" fillId="37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3" xfId="42" applyNumberFormat="1" applyFont="1" applyFill="1" applyBorder="1" applyAlignment="1" applyProtection="1">
      <alignment horizontal="right" vertical="center" wrapText="1"/>
      <protection locked="0"/>
    </xf>
    <xf numFmtId="164" fontId="113" fillId="0" borderId="0" xfId="0" applyNumberFormat="1" applyFont="1" applyAlignment="1">
      <alignment/>
    </xf>
    <xf numFmtId="164" fontId="5" fillId="34" borderId="10" xfId="0" applyNumberFormat="1" applyFont="1" applyFill="1" applyBorder="1" applyAlignment="1">
      <alignment horizontal="right"/>
    </xf>
    <xf numFmtId="164" fontId="9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164" fontId="96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98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64" fontId="18" fillId="0" borderId="13" xfId="42" applyNumberFormat="1" applyFont="1" applyFill="1" applyBorder="1" applyAlignment="1" applyProtection="1">
      <alignment vertical="center" wrapText="1"/>
      <protection locked="0"/>
    </xf>
    <xf numFmtId="164" fontId="27" fillId="0" borderId="13" xfId="42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164" fontId="3" fillId="0" borderId="13" xfId="42" applyNumberFormat="1" applyFont="1" applyFill="1" applyBorder="1" applyAlignment="1" applyProtection="1">
      <alignment vertical="center" wrapText="1"/>
      <protection locked="0"/>
    </xf>
    <xf numFmtId="164" fontId="95" fillId="0" borderId="13" xfId="42" applyNumberFormat="1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Fill="1" applyBorder="1" applyAlignment="1" applyProtection="1">
      <alignment/>
      <protection locked="0"/>
    </xf>
    <xf numFmtId="49" fontId="20" fillId="0" borderId="0" xfId="0" applyNumberFormat="1" applyFont="1" applyFill="1" applyBorder="1" applyAlignment="1" applyProtection="1">
      <alignment/>
      <protection locked="0"/>
    </xf>
    <xf numFmtId="0" fontId="0" fillId="0" borderId="16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right"/>
    </xf>
    <xf numFmtId="49" fontId="8" fillId="0" borderId="0" xfId="0" applyNumberFormat="1" applyFont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49" fontId="10" fillId="37" borderId="10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8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right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14" fontId="24" fillId="0" borderId="16" xfId="0" applyNumberFormat="1" applyFont="1" applyBorder="1" applyAlignment="1">
      <alignment horizontal="center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97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center" vertical="top" wrapText="1"/>
    </xf>
    <xf numFmtId="49" fontId="17" fillId="0" borderId="19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4" fontId="24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3" fontId="0" fillId="0" borderId="0" xfId="42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47925" y="981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47925" y="981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47925" y="981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447925" y="981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447925" y="981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447925" y="981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038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1933575" y="1038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1933575" y="1038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MSUNG\Downloads\6%20th&#225;ng%202020%20(bi&#7875;u%204-5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-2-PhuLucChua&#272;ieuKien%2011Thang2023-SoSanh2022-ToanTi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2 (bỏ)"/>
      <sheetName val="03 (bỏ)"/>
      <sheetName val="04"/>
      <sheetName val="04 (bỏ)"/>
      <sheetName val="05"/>
      <sheetName val="05 (bỏ)"/>
    </sheetNames>
    <sheetDataSet>
      <sheetData sheetId="0">
        <row r="2">
          <cell r="C2" t="str">
            <v>Đơn vị  báo cáo: Cục THADS Bình Thuận
Đơn vị nhận báo cáo: Tổng cục THADS - BTP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J3">
            <v>1923</v>
          </cell>
        </row>
        <row r="4">
          <cell r="J4">
            <v>392345495.48200035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4">
      <selection activeCell="D2" sqref="D2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283" t="s">
        <v>140</v>
      </c>
      <c r="B1" s="283"/>
      <c r="C1" s="66" t="s">
        <v>141</v>
      </c>
    </row>
    <row r="2" spans="1:3" ht="48.75" customHeight="1">
      <c r="A2" s="284" t="s">
        <v>149</v>
      </c>
      <c r="B2" s="284"/>
      <c r="C2" s="65" t="s">
        <v>153</v>
      </c>
    </row>
    <row r="3" spans="1:3" ht="15.75">
      <c r="A3" s="281" t="s">
        <v>144</v>
      </c>
      <c r="B3" s="62" t="s">
        <v>146</v>
      </c>
      <c r="C3" s="63" t="s">
        <v>228</v>
      </c>
    </row>
    <row r="4" spans="1:3" ht="15.75">
      <c r="A4" s="281"/>
      <c r="B4" s="62" t="s">
        <v>145</v>
      </c>
      <c r="C4" s="64" t="s">
        <v>252</v>
      </c>
    </row>
    <row r="5" spans="1:3" ht="15.75">
      <c r="A5" s="281"/>
      <c r="B5" s="62" t="s">
        <v>143</v>
      </c>
      <c r="C5" s="63" t="s">
        <v>221</v>
      </c>
    </row>
    <row r="6" spans="1:3" ht="15.75">
      <c r="A6" s="282" t="s">
        <v>142</v>
      </c>
      <c r="B6" s="62" t="s">
        <v>147</v>
      </c>
      <c r="C6" s="63" t="s">
        <v>235</v>
      </c>
    </row>
    <row r="7" spans="1:3" ht="15.75">
      <c r="A7" s="282"/>
      <c r="B7" s="62" t="s">
        <v>145</v>
      </c>
      <c r="C7" s="63" t="s">
        <v>251</v>
      </c>
    </row>
    <row r="8" spans="1:3" ht="21.75" customHeight="1">
      <c r="A8" s="285" t="s">
        <v>148</v>
      </c>
      <c r="B8" s="285"/>
      <c r="C8" s="63" t="s">
        <v>250</v>
      </c>
    </row>
    <row r="9" spans="1:3" ht="36" customHeight="1">
      <c r="A9" s="280" t="s">
        <v>150</v>
      </c>
      <c r="B9" s="280"/>
      <c r="C9" s="280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2" customWidth="1"/>
    <col min="2" max="2" width="25.875" style="2" customWidth="1"/>
    <col min="3" max="3" width="6.25390625" style="2" customWidth="1"/>
    <col min="4" max="4" width="5.875" style="2" customWidth="1"/>
    <col min="5" max="5" width="8.125" style="2" customWidth="1"/>
    <col min="6" max="6" width="4.875" style="2" customWidth="1"/>
    <col min="7" max="7" width="4.625" style="2" customWidth="1"/>
    <col min="8" max="8" width="6.50390625" style="2" customWidth="1"/>
    <col min="9" max="9" width="6.125" style="2" customWidth="1"/>
    <col min="10" max="10" width="7.625" style="2" customWidth="1"/>
    <col min="11" max="11" width="6.875" style="2" customWidth="1"/>
    <col min="12" max="12" width="6.75390625" style="3" customWidth="1"/>
    <col min="13" max="13" width="7.625" style="3" customWidth="1"/>
    <col min="14" max="14" width="6.75390625" style="3" customWidth="1"/>
    <col min="15" max="16" width="5.25390625" style="3" customWidth="1"/>
    <col min="17" max="17" width="5.625" style="3" customWidth="1"/>
    <col min="18" max="18" width="7.875" style="3" customWidth="1"/>
    <col min="19" max="19" width="5.75390625" style="3" customWidth="1"/>
    <col min="20" max="20" width="6.00390625" style="3" customWidth="1"/>
    <col min="21" max="21" width="5.50390625" style="3" customWidth="1"/>
    <col min="22" max="22" width="7.00390625" style="3" customWidth="1"/>
    <col min="23" max="16384" width="9.00390625" style="2" customWidth="1"/>
  </cols>
  <sheetData>
    <row r="1" spans="1:22" ht="66.75" customHeight="1">
      <c r="A1" s="289" t="s">
        <v>116</v>
      </c>
      <c r="B1" s="289"/>
      <c r="C1" s="289"/>
      <c r="D1" s="289"/>
      <c r="E1" s="294" t="s">
        <v>89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89" t="s">
        <v>115</v>
      </c>
      <c r="R1" s="289"/>
      <c r="S1" s="289"/>
      <c r="T1" s="289"/>
      <c r="U1" s="289"/>
      <c r="V1" s="289"/>
    </row>
    <row r="2" spans="1:22" ht="15.75" customHeight="1">
      <c r="A2" s="1"/>
      <c r="B2" s="6"/>
      <c r="C2" s="6"/>
      <c r="D2" s="6"/>
      <c r="E2" s="1"/>
      <c r="F2" s="1"/>
      <c r="G2" s="1"/>
      <c r="H2" s="9"/>
      <c r="I2" s="11">
        <f>COUNTBLANK(E9:V37)</f>
        <v>522</v>
      </c>
      <c r="J2" s="11">
        <f>COUNTA(E9:V37)</f>
        <v>0</v>
      </c>
      <c r="K2" s="11">
        <f>I2+J2</f>
        <v>522</v>
      </c>
      <c r="L2" s="13"/>
      <c r="M2" s="5"/>
      <c r="N2" s="5"/>
      <c r="O2" s="5"/>
      <c r="P2" s="5"/>
      <c r="Q2" s="293" t="s">
        <v>90</v>
      </c>
      <c r="R2" s="293"/>
      <c r="S2" s="293"/>
      <c r="T2" s="293"/>
      <c r="U2" s="293"/>
      <c r="V2" s="293"/>
    </row>
    <row r="3" spans="1:22" s="4" customFormat="1" ht="15.75" customHeight="1">
      <c r="A3" s="309" t="s">
        <v>20</v>
      </c>
      <c r="B3" s="310"/>
      <c r="C3" s="315" t="s">
        <v>99</v>
      </c>
      <c r="D3" s="295" t="s">
        <v>101</v>
      </c>
      <c r="E3" s="297" t="s">
        <v>4</v>
      </c>
      <c r="F3" s="299"/>
      <c r="G3" s="305" t="s">
        <v>35</v>
      </c>
      <c r="H3" s="290" t="s">
        <v>66</v>
      </c>
      <c r="I3" s="286" t="s">
        <v>36</v>
      </c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8"/>
      <c r="U3" s="305" t="s">
        <v>79</v>
      </c>
      <c r="V3" s="308" t="s">
        <v>84</v>
      </c>
    </row>
    <row r="4" spans="1:22" s="4" customFormat="1" ht="15.75" customHeight="1">
      <c r="A4" s="311"/>
      <c r="B4" s="312"/>
      <c r="C4" s="316"/>
      <c r="D4" s="300"/>
      <c r="E4" s="295" t="s">
        <v>103</v>
      </c>
      <c r="F4" s="295" t="s">
        <v>60</v>
      </c>
      <c r="G4" s="306"/>
      <c r="H4" s="291"/>
      <c r="I4" s="295" t="s">
        <v>36</v>
      </c>
      <c r="J4" s="297" t="s">
        <v>37</v>
      </c>
      <c r="K4" s="298"/>
      <c r="L4" s="298"/>
      <c r="M4" s="298"/>
      <c r="N4" s="298"/>
      <c r="O4" s="298"/>
      <c r="P4" s="298"/>
      <c r="Q4" s="299"/>
      <c r="R4" s="290" t="s">
        <v>105</v>
      </c>
      <c r="S4" s="295" t="s">
        <v>113</v>
      </c>
      <c r="T4" s="290" t="s">
        <v>65</v>
      </c>
      <c r="U4" s="306"/>
      <c r="V4" s="308"/>
    </row>
    <row r="5" spans="1:22" s="4" customFormat="1" ht="15.75" customHeight="1">
      <c r="A5" s="311"/>
      <c r="B5" s="312"/>
      <c r="C5" s="316"/>
      <c r="D5" s="300"/>
      <c r="E5" s="300"/>
      <c r="F5" s="300"/>
      <c r="G5" s="306"/>
      <c r="H5" s="291"/>
      <c r="I5" s="300"/>
      <c r="J5" s="295" t="s">
        <v>59</v>
      </c>
      <c r="K5" s="297" t="s">
        <v>61</v>
      </c>
      <c r="L5" s="298"/>
      <c r="M5" s="298"/>
      <c r="N5" s="298"/>
      <c r="O5" s="298"/>
      <c r="P5" s="298"/>
      <c r="Q5" s="299"/>
      <c r="R5" s="291"/>
      <c r="S5" s="300"/>
      <c r="T5" s="291"/>
      <c r="U5" s="306"/>
      <c r="V5" s="308"/>
    </row>
    <row r="6" spans="1:22" s="4" customFormat="1" ht="15.75" customHeight="1">
      <c r="A6" s="311"/>
      <c r="B6" s="312"/>
      <c r="C6" s="316"/>
      <c r="D6" s="300"/>
      <c r="E6" s="300"/>
      <c r="F6" s="300"/>
      <c r="G6" s="306"/>
      <c r="H6" s="291"/>
      <c r="I6" s="300"/>
      <c r="J6" s="300"/>
      <c r="K6" s="295" t="s">
        <v>74</v>
      </c>
      <c r="L6" s="297" t="s">
        <v>61</v>
      </c>
      <c r="M6" s="298"/>
      <c r="N6" s="299"/>
      <c r="O6" s="295" t="s">
        <v>41</v>
      </c>
      <c r="P6" s="295" t="s">
        <v>112</v>
      </c>
      <c r="Q6" s="295" t="s">
        <v>44</v>
      </c>
      <c r="R6" s="291"/>
      <c r="S6" s="300"/>
      <c r="T6" s="291"/>
      <c r="U6" s="306"/>
      <c r="V6" s="308"/>
    </row>
    <row r="7" spans="1:22" s="4" customFormat="1" ht="44.25" customHeight="1">
      <c r="A7" s="313"/>
      <c r="B7" s="314"/>
      <c r="C7" s="317"/>
      <c r="D7" s="296"/>
      <c r="E7" s="296"/>
      <c r="F7" s="296"/>
      <c r="G7" s="307"/>
      <c r="H7" s="292"/>
      <c r="I7" s="296"/>
      <c r="J7" s="296"/>
      <c r="K7" s="296"/>
      <c r="L7" s="16" t="s">
        <v>38</v>
      </c>
      <c r="M7" s="16" t="s">
        <v>39</v>
      </c>
      <c r="N7" s="16" t="s">
        <v>51</v>
      </c>
      <c r="O7" s="296"/>
      <c r="P7" s="296"/>
      <c r="Q7" s="296"/>
      <c r="R7" s="292"/>
      <c r="S7" s="296"/>
      <c r="T7" s="292"/>
      <c r="U7" s="307"/>
      <c r="V7" s="308"/>
    </row>
    <row r="8" spans="1:22" ht="14.25" customHeight="1">
      <c r="A8" s="297" t="s">
        <v>3</v>
      </c>
      <c r="B8" s="299"/>
      <c r="C8" s="16" t="s">
        <v>13</v>
      </c>
      <c r="D8" s="16" t="s">
        <v>14</v>
      </c>
      <c r="E8" s="16" t="s">
        <v>19</v>
      </c>
      <c r="F8" s="16" t="s">
        <v>21</v>
      </c>
      <c r="G8" s="16" t="s">
        <v>22</v>
      </c>
      <c r="H8" s="16" t="s">
        <v>23</v>
      </c>
      <c r="I8" s="16" t="s">
        <v>24</v>
      </c>
      <c r="J8" s="16" t="s">
        <v>25</v>
      </c>
      <c r="K8" s="16" t="s">
        <v>26</v>
      </c>
      <c r="L8" s="16" t="s">
        <v>28</v>
      </c>
      <c r="M8" s="16" t="s">
        <v>29</v>
      </c>
      <c r="N8" s="16" t="s">
        <v>80</v>
      </c>
      <c r="O8" s="16" t="s">
        <v>77</v>
      </c>
      <c r="P8" s="16" t="s">
        <v>81</v>
      </c>
      <c r="Q8" s="16" t="s">
        <v>82</v>
      </c>
      <c r="R8" s="16" t="s">
        <v>83</v>
      </c>
      <c r="S8" s="16" t="s">
        <v>86</v>
      </c>
      <c r="T8" s="16" t="s">
        <v>98</v>
      </c>
      <c r="U8" s="16" t="s">
        <v>100</v>
      </c>
      <c r="V8" s="16" t="s">
        <v>114</v>
      </c>
    </row>
    <row r="9" spans="1:22" ht="14.25" customHeight="1">
      <c r="A9" s="297" t="s">
        <v>10</v>
      </c>
      <c r="B9" s="29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4.25" customHeight="1">
      <c r="A10" s="16" t="s">
        <v>0</v>
      </c>
      <c r="B10" s="18" t="s">
        <v>68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9" t="s">
        <v>13</v>
      </c>
      <c r="B11" s="20" t="s">
        <v>30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9" t="s">
        <v>14</v>
      </c>
      <c r="B12" s="21" t="s">
        <v>32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9" t="s">
        <v>19</v>
      </c>
      <c r="B13" s="22" t="s">
        <v>106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5.75">
      <c r="A14" s="19" t="s">
        <v>21</v>
      </c>
      <c r="B14" s="20" t="s">
        <v>110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4"/>
    </row>
    <row r="15" spans="1:22" ht="17.25" customHeight="1">
      <c r="A15" s="19" t="s">
        <v>22</v>
      </c>
      <c r="B15" s="23" t="s">
        <v>109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7.25" customHeight="1">
      <c r="A16" s="19" t="s">
        <v>23</v>
      </c>
      <c r="B16" s="23" t="s">
        <v>111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9" t="s">
        <v>24</v>
      </c>
      <c r="B17" s="20" t="s">
        <v>97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9" t="s">
        <v>25</v>
      </c>
      <c r="B18" s="20" t="s">
        <v>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9" t="s">
        <v>26</v>
      </c>
      <c r="B19" s="20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4.25" customHeight="1">
      <c r="A20" s="19" t="s">
        <v>28</v>
      </c>
      <c r="B20" s="20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4.25" customHeight="1">
      <c r="A21" s="19" t="s">
        <v>29</v>
      </c>
      <c r="B21" s="20" t="s">
        <v>108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4.25" customHeight="1">
      <c r="A22" s="19" t="s">
        <v>80</v>
      </c>
      <c r="B22" s="20" t="s">
        <v>107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4.25" customHeight="1">
      <c r="A23" s="19" t="s">
        <v>77</v>
      </c>
      <c r="B23" s="20" t="s">
        <v>78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4.25" customHeight="1">
      <c r="A24" s="16" t="s">
        <v>1</v>
      </c>
      <c r="B24" s="18" t="s">
        <v>69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4.25" customHeight="1">
      <c r="A25" s="19" t="s">
        <v>13</v>
      </c>
      <c r="B25" s="20" t="s">
        <v>30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4.25" customHeight="1">
      <c r="A26" s="19" t="s">
        <v>14</v>
      </c>
      <c r="B26" s="21" t="s">
        <v>32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4.25" customHeight="1">
      <c r="A27" s="19" t="s">
        <v>19</v>
      </c>
      <c r="B27" s="22" t="s">
        <v>106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4.25" customHeight="1">
      <c r="A28" s="19" t="s">
        <v>21</v>
      </c>
      <c r="B28" s="20" t="s">
        <v>110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.75">
      <c r="A29" s="19" t="s">
        <v>22</v>
      </c>
      <c r="B29" s="23" t="s">
        <v>109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4"/>
    </row>
    <row r="30" spans="1:22" ht="14.25" customHeight="1">
      <c r="A30" s="19" t="s">
        <v>23</v>
      </c>
      <c r="B30" s="20" t="s">
        <v>96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4.25" customHeight="1">
      <c r="A31" s="19" t="s">
        <v>24</v>
      </c>
      <c r="B31" s="20" t="s">
        <v>97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4.25" customHeight="1">
      <c r="A32" s="19" t="s">
        <v>25</v>
      </c>
      <c r="B32" s="20" t="s">
        <v>31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4.25" customHeight="1">
      <c r="A33" s="19" t="s">
        <v>26</v>
      </c>
      <c r="B33" s="20" t="s">
        <v>33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4.25" customHeight="1">
      <c r="A34" s="19" t="s">
        <v>28</v>
      </c>
      <c r="B34" s="20" t="s">
        <v>34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4.25" customHeight="1">
      <c r="A35" s="19" t="s">
        <v>29</v>
      </c>
      <c r="B35" s="20" t="s">
        <v>108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4.25" customHeight="1">
      <c r="A36" s="19" t="s">
        <v>80</v>
      </c>
      <c r="B36" s="20" t="s">
        <v>107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4.25" customHeight="1">
      <c r="A37" s="19" t="s">
        <v>77</v>
      </c>
      <c r="B37" s="20" t="s">
        <v>78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45.75" customHeight="1">
      <c r="A38" s="301" t="s">
        <v>87</v>
      </c>
      <c r="B38" s="301"/>
      <c r="C38" s="301"/>
      <c r="D38" s="301"/>
      <c r="E38" s="301"/>
      <c r="F38" s="301"/>
      <c r="G38" s="301"/>
      <c r="H38" s="301"/>
      <c r="I38" s="1"/>
      <c r="J38" s="1"/>
      <c r="K38" s="1"/>
      <c r="L38" s="1"/>
      <c r="M38" s="1"/>
      <c r="N38" s="2"/>
      <c r="O38" s="303" t="s">
        <v>95</v>
      </c>
      <c r="P38" s="303"/>
      <c r="Q38" s="303"/>
      <c r="R38" s="303"/>
      <c r="S38" s="303"/>
      <c r="T38" s="303"/>
      <c r="U38" s="303"/>
      <c r="V38" s="303"/>
    </row>
    <row r="39" spans="1:22" ht="15.75">
      <c r="A39" s="302"/>
      <c r="B39" s="302"/>
      <c r="C39" s="302"/>
      <c r="D39" s="302"/>
      <c r="E39" s="302"/>
      <c r="F39" s="302"/>
      <c r="G39" s="302"/>
      <c r="H39" s="302"/>
      <c r="O39" s="304"/>
      <c r="P39" s="304"/>
      <c r="Q39" s="304"/>
      <c r="R39" s="304"/>
      <c r="S39" s="304"/>
      <c r="T39" s="304"/>
      <c r="U39" s="304"/>
      <c r="V39" s="304"/>
    </row>
  </sheetData>
  <sheetProtection/>
  <mergeCells count="31">
    <mergeCell ref="D3:D7"/>
    <mergeCell ref="A8:B8"/>
    <mergeCell ref="A9:B9"/>
    <mergeCell ref="K6:K7"/>
    <mergeCell ref="A1:D1"/>
    <mergeCell ref="C3:C7"/>
    <mergeCell ref="P6:P7"/>
    <mergeCell ref="O6:O7"/>
    <mergeCell ref="L6:N6"/>
    <mergeCell ref="G3:G7"/>
    <mergeCell ref="I4:I7"/>
    <mergeCell ref="J4:Q4"/>
    <mergeCell ref="A38:H39"/>
    <mergeCell ref="O38:V39"/>
    <mergeCell ref="U3:U7"/>
    <mergeCell ref="J5:J7"/>
    <mergeCell ref="F4:F7"/>
    <mergeCell ref="V3:V7"/>
    <mergeCell ref="A3:B7"/>
    <mergeCell ref="E3:F3"/>
    <mergeCell ref="E4:E7"/>
    <mergeCell ref="I3:T3"/>
    <mergeCell ref="Q1:V1"/>
    <mergeCell ref="T4:T7"/>
    <mergeCell ref="Q2:V2"/>
    <mergeCell ref="E1:P1"/>
    <mergeCell ref="Q6:Q7"/>
    <mergeCell ref="K5:Q5"/>
    <mergeCell ref="S4:S7"/>
    <mergeCell ref="H3:H7"/>
    <mergeCell ref="R4:R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2" customWidth="1"/>
    <col min="2" max="2" width="13.375" style="2" customWidth="1"/>
    <col min="3" max="3" width="6.50390625" style="2" customWidth="1"/>
    <col min="4" max="4" width="6.00390625" style="2" customWidth="1"/>
    <col min="5" max="5" width="8.50390625" style="2" customWidth="1"/>
    <col min="6" max="6" width="5.75390625" style="2" customWidth="1"/>
    <col min="7" max="7" width="5.00390625" style="2" customWidth="1"/>
    <col min="8" max="8" width="6.75390625" style="2" customWidth="1"/>
    <col min="9" max="9" width="6.125" style="2" customWidth="1"/>
    <col min="10" max="12" width="6.75390625" style="2" customWidth="1"/>
    <col min="13" max="13" width="8.125" style="3" customWidth="1"/>
    <col min="14" max="14" width="7.25390625" style="3" customWidth="1"/>
    <col min="15" max="16" width="5.375" style="3" customWidth="1"/>
    <col min="17" max="17" width="7.125" style="3" customWidth="1"/>
    <col min="18" max="18" width="8.00390625" style="3" customWidth="1"/>
    <col min="19" max="19" width="5.375" style="3" customWidth="1"/>
    <col min="20" max="20" width="5.25390625" style="3" customWidth="1"/>
    <col min="21" max="21" width="6.125" style="3" customWidth="1"/>
    <col min="22" max="22" width="7.375" style="3" customWidth="1"/>
    <col min="23" max="16384" width="9.00390625" style="2" customWidth="1"/>
  </cols>
  <sheetData>
    <row r="1" spans="1:22" ht="63.75" customHeight="1">
      <c r="A1" s="289" t="s">
        <v>117</v>
      </c>
      <c r="B1" s="289"/>
      <c r="C1" s="289"/>
      <c r="D1" s="289"/>
      <c r="E1" s="289"/>
      <c r="F1" s="294" t="s">
        <v>92</v>
      </c>
      <c r="G1" s="294"/>
      <c r="H1" s="294"/>
      <c r="I1" s="294"/>
      <c r="J1" s="294"/>
      <c r="K1" s="294"/>
      <c r="L1" s="294"/>
      <c r="M1" s="294"/>
      <c r="N1" s="294"/>
      <c r="O1" s="294"/>
      <c r="P1" s="15"/>
      <c r="Q1" s="289" t="s">
        <v>115</v>
      </c>
      <c r="R1" s="289"/>
      <c r="S1" s="289"/>
      <c r="T1" s="289"/>
      <c r="U1" s="289"/>
      <c r="V1" s="289"/>
    </row>
    <row r="2" spans="1:22" ht="17.25" customHeight="1">
      <c r="A2" s="1"/>
      <c r="B2" s="6"/>
      <c r="C2" s="6"/>
      <c r="D2" s="6"/>
      <c r="E2" s="1"/>
      <c r="F2" s="1"/>
      <c r="G2" s="1"/>
      <c r="H2" s="1"/>
      <c r="I2" s="1"/>
      <c r="J2" s="9"/>
      <c r="K2" s="11">
        <f>COUNTBLANK(E8:V22)</f>
        <v>252</v>
      </c>
      <c r="L2" s="11">
        <f>COUNTA(E9:V22)</f>
        <v>0</v>
      </c>
      <c r="M2" s="14">
        <f>K2+L2</f>
        <v>252</v>
      </c>
      <c r="N2" s="13"/>
      <c r="O2" s="5"/>
      <c r="P2" s="5"/>
      <c r="Q2" s="5"/>
      <c r="R2" s="293" t="s">
        <v>76</v>
      </c>
      <c r="S2" s="293"/>
      <c r="T2" s="293"/>
      <c r="U2" s="293"/>
      <c r="V2" s="293"/>
    </row>
    <row r="3" spans="1:22" s="4" customFormat="1" ht="15.75" customHeight="1">
      <c r="A3" s="326" t="s">
        <v>122</v>
      </c>
      <c r="B3" s="327"/>
      <c r="C3" s="315" t="s">
        <v>99</v>
      </c>
      <c r="D3" s="308" t="s">
        <v>101</v>
      </c>
      <c r="E3" s="318" t="s">
        <v>4</v>
      </c>
      <c r="F3" s="319"/>
      <c r="G3" s="320" t="s">
        <v>35</v>
      </c>
      <c r="H3" s="320" t="s">
        <v>66</v>
      </c>
      <c r="I3" s="324" t="s">
        <v>36</v>
      </c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32" t="s">
        <v>79</v>
      </c>
      <c r="V3" s="308" t="s">
        <v>84</v>
      </c>
    </row>
    <row r="4" spans="1:22" s="4" customFormat="1" ht="15.75" customHeight="1">
      <c r="A4" s="328"/>
      <c r="B4" s="329"/>
      <c r="C4" s="316"/>
      <c r="D4" s="308"/>
      <c r="E4" s="295" t="s">
        <v>103</v>
      </c>
      <c r="F4" s="295" t="s">
        <v>60</v>
      </c>
      <c r="G4" s="320"/>
      <c r="H4" s="320"/>
      <c r="I4" s="320" t="s">
        <v>36</v>
      </c>
      <c r="J4" s="320" t="s">
        <v>37</v>
      </c>
      <c r="K4" s="320"/>
      <c r="L4" s="320"/>
      <c r="M4" s="320"/>
      <c r="N4" s="320"/>
      <c r="O4" s="320"/>
      <c r="P4" s="320"/>
      <c r="Q4" s="320"/>
      <c r="R4" s="290" t="s">
        <v>105</v>
      </c>
      <c r="S4" s="295" t="s">
        <v>113</v>
      </c>
      <c r="T4" s="290" t="s">
        <v>65</v>
      </c>
      <c r="U4" s="332"/>
      <c r="V4" s="308"/>
    </row>
    <row r="5" spans="1:22" s="4" customFormat="1" ht="15.75" customHeight="1">
      <c r="A5" s="328"/>
      <c r="B5" s="329"/>
      <c r="C5" s="316"/>
      <c r="D5" s="308"/>
      <c r="E5" s="300"/>
      <c r="F5" s="300"/>
      <c r="G5" s="320"/>
      <c r="H5" s="320"/>
      <c r="I5" s="320"/>
      <c r="J5" s="320" t="s">
        <v>59</v>
      </c>
      <c r="K5" s="321" t="s">
        <v>4</v>
      </c>
      <c r="L5" s="322"/>
      <c r="M5" s="322"/>
      <c r="N5" s="322"/>
      <c r="O5" s="322"/>
      <c r="P5" s="322"/>
      <c r="Q5" s="323"/>
      <c r="R5" s="291"/>
      <c r="S5" s="300"/>
      <c r="T5" s="291"/>
      <c r="U5" s="332"/>
      <c r="V5" s="308"/>
    </row>
    <row r="6" spans="1:22" s="4" customFormat="1" ht="15.75" customHeight="1">
      <c r="A6" s="328"/>
      <c r="B6" s="329"/>
      <c r="C6" s="316"/>
      <c r="D6" s="308"/>
      <c r="E6" s="300"/>
      <c r="F6" s="300"/>
      <c r="G6" s="320"/>
      <c r="H6" s="320"/>
      <c r="I6" s="320"/>
      <c r="J6" s="320"/>
      <c r="K6" s="290" t="s">
        <v>74</v>
      </c>
      <c r="L6" s="321" t="s">
        <v>4</v>
      </c>
      <c r="M6" s="322"/>
      <c r="N6" s="323"/>
      <c r="O6" s="290" t="s">
        <v>41</v>
      </c>
      <c r="P6" s="295" t="s">
        <v>112</v>
      </c>
      <c r="Q6" s="290" t="s">
        <v>44</v>
      </c>
      <c r="R6" s="291"/>
      <c r="S6" s="300"/>
      <c r="T6" s="291"/>
      <c r="U6" s="332"/>
      <c r="V6" s="308"/>
    </row>
    <row r="7" spans="1:22" s="4" customFormat="1" ht="51" customHeight="1">
      <c r="A7" s="328"/>
      <c r="B7" s="329"/>
      <c r="C7" s="317"/>
      <c r="D7" s="308"/>
      <c r="E7" s="296"/>
      <c r="F7" s="296"/>
      <c r="G7" s="320"/>
      <c r="H7" s="320"/>
      <c r="I7" s="320"/>
      <c r="J7" s="320"/>
      <c r="K7" s="292"/>
      <c r="L7" s="25" t="s">
        <v>38</v>
      </c>
      <c r="M7" s="25" t="s">
        <v>39</v>
      </c>
      <c r="N7" s="25" t="s">
        <v>124</v>
      </c>
      <c r="O7" s="292"/>
      <c r="P7" s="296"/>
      <c r="Q7" s="292"/>
      <c r="R7" s="292"/>
      <c r="S7" s="296"/>
      <c r="T7" s="292"/>
      <c r="U7" s="332"/>
      <c r="V7" s="308"/>
    </row>
    <row r="8" spans="1:22" ht="15.75">
      <c r="A8" s="330"/>
      <c r="B8" s="331"/>
      <c r="C8" s="16" t="s">
        <v>13</v>
      </c>
      <c r="D8" s="16" t="s">
        <v>14</v>
      </c>
      <c r="E8" s="16" t="s">
        <v>19</v>
      </c>
      <c r="F8" s="16" t="s">
        <v>21</v>
      </c>
      <c r="G8" s="16" t="s">
        <v>22</v>
      </c>
      <c r="H8" s="16" t="s">
        <v>23</v>
      </c>
      <c r="I8" s="16" t="s">
        <v>24</v>
      </c>
      <c r="J8" s="16" t="s">
        <v>25</v>
      </c>
      <c r="K8" s="16" t="s">
        <v>26</v>
      </c>
      <c r="L8" s="16" t="s">
        <v>28</v>
      </c>
      <c r="M8" s="16" t="s">
        <v>29</v>
      </c>
      <c r="N8" s="16" t="s">
        <v>80</v>
      </c>
      <c r="O8" s="16" t="s">
        <v>77</v>
      </c>
      <c r="P8" s="16" t="s">
        <v>81</v>
      </c>
      <c r="Q8" s="16" t="s">
        <v>82</v>
      </c>
      <c r="R8" s="16" t="s">
        <v>83</v>
      </c>
      <c r="S8" s="16" t="s">
        <v>86</v>
      </c>
      <c r="T8" s="16" t="s">
        <v>98</v>
      </c>
      <c r="U8" s="16" t="s">
        <v>100</v>
      </c>
      <c r="V8" s="16" t="s">
        <v>114</v>
      </c>
    </row>
    <row r="9" spans="1:24" ht="15.75">
      <c r="A9" s="16" t="s">
        <v>0</v>
      </c>
      <c r="B9" s="26" t="s">
        <v>72</v>
      </c>
      <c r="C9" s="17"/>
      <c r="D9" s="17"/>
      <c r="E9" s="17"/>
      <c r="F9" s="17"/>
      <c r="G9" s="17"/>
      <c r="H9" s="17"/>
      <c r="I9" s="17"/>
      <c r="J9" s="17"/>
      <c r="K9" s="17"/>
      <c r="L9" s="29"/>
      <c r="M9" s="29"/>
      <c r="N9" s="30"/>
      <c r="O9" s="17"/>
      <c r="P9" s="17"/>
      <c r="Q9" s="27"/>
      <c r="R9" s="27"/>
      <c r="S9" s="27"/>
      <c r="T9" s="27"/>
      <c r="U9" s="17"/>
      <c r="V9" s="17"/>
      <c r="X9" s="8"/>
    </row>
    <row r="10" spans="1:22" ht="15.75">
      <c r="A10" s="19" t="s">
        <v>13</v>
      </c>
      <c r="B10" s="28" t="s">
        <v>52</v>
      </c>
      <c r="C10" s="17"/>
      <c r="D10" s="17"/>
      <c r="E10" s="17"/>
      <c r="F10" s="17"/>
      <c r="G10" s="17"/>
      <c r="H10" s="17"/>
      <c r="I10" s="17"/>
      <c r="J10" s="17"/>
      <c r="K10" s="17"/>
      <c r="L10" s="29"/>
      <c r="M10" s="29"/>
      <c r="N10" s="30"/>
      <c r="O10" s="17"/>
      <c r="P10" s="17"/>
      <c r="Q10" s="17"/>
      <c r="R10" s="17"/>
      <c r="S10" s="17"/>
      <c r="T10" s="17"/>
      <c r="U10" s="17"/>
      <c r="V10" s="17"/>
    </row>
    <row r="11" spans="1:22" ht="15.75">
      <c r="A11" s="19" t="s">
        <v>14</v>
      </c>
      <c r="B11" s="28" t="s">
        <v>53</v>
      </c>
      <c r="C11" s="17"/>
      <c r="D11" s="17"/>
      <c r="E11" s="17"/>
      <c r="F11" s="17"/>
      <c r="G11" s="17"/>
      <c r="H11" s="17"/>
      <c r="I11" s="17"/>
      <c r="J11" s="17"/>
      <c r="K11" s="17"/>
      <c r="L11" s="29"/>
      <c r="M11" s="29"/>
      <c r="N11" s="30"/>
      <c r="O11" s="17"/>
      <c r="P11" s="17"/>
      <c r="Q11" s="17"/>
      <c r="R11" s="17"/>
      <c r="S11" s="17"/>
      <c r="T11" s="17"/>
      <c r="U11" s="17"/>
      <c r="V11" s="17"/>
    </row>
    <row r="12" spans="1:22" ht="15.75">
      <c r="A12" s="19" t="s">
        <v>19</v>
      </c>
      <c r="B12" s="28" t="s">
        <v>54</v>
      </c>
      <c r="C12" s="17"/>
      <c r="D12" s="17"/>
      <c r="E12" s="17"/>
      <c r="F12" s="17"/>
      <c r="G12" s="17"/>
      <c r="H12" s="17"/>
      <c r="I12" s="17"/>
      <c r="J12" s="17"/>
      <c r="K12" s="17"/>
      <c r="L12" s="29"/>
      <c r="M12" s="29"/>
      <c r="N12" s="30"/>
      <c r="O12" s="17"/>
      <c r="P12" s="17"/>
      <c r="Q12" s="17"/>
      <c r="R12" s="17"/>
      <c r="S12" s="17"/>
      <c r="T12" s="17"/>
      <c r="U12" s="17"/>
      <c r="V12" s="17"/>
    </row>
    <row r="13" spans="1:22" ht="15.75">
      <c r="A13" s="19" t="s">
        <v>21</v>
      </c>
      <c r="B13" s="28" t="s">
        <v>55</v>
      </c>
      <c r="C13" s="17"/>
      <c r="D13" s="17"/>
      <c r="E13" s="17"/>
      <c r="F13" s="17"/>
      <c r="G13" s="17"/>
      <c r="H13" s="17"/>
      <c r="I13" s="17"/>
      <c r="J13" s="17"/>
      <c r="K13" s="17"/>
      <c r="L13" s="29"/>
      <c r="M13" s="29"/>
      <c r="N13" s="30"/>
      <c r="O13" s="17"/>
      <c r="P13" s="17"/>
      <c r="Q13" s="17"/>
      <c r="R13" s="17"/>
      <c r="S13" s="17"/>
      <c r="T13" s="17"/>
      <c r="U13" s="17"/>
      <c r="V13" s="17"/>
    </row>
    <row r="14" spans="1:22" ht="15.75">
      <c r="A14" s="19" t="s">
        <v>22</v>
      </c>
      <c r="B14" s="28" t="s">
        <v>58</v>
      </c>
      <c r="C14" s="17"/>
      <c r="D14" s="17"/>
      <c r="E14" s="17"/>
      <c r="F14" s="17"/>
      <c r="G14" s="17"/>
      <c r="H14" s="17"/>
      <c r="I14" s="17"/>
      <c r="J14" s="17"/>
      <c r="K14" s="17"/>
      <c r="L14" s="29"/>
      <c r="M14" s="29"/>
      <c r="N14" s="30"/>
      <c r="O14" s="17"/>
      <c r="P14" s="17"/>
      <c r="Q14" s="17"/>
      <c r="R14" s="17"/>
      <c r="S14" s="17"/>
      <c r="T14" s="17"/>
      <c r="U14" s="17"/>
      <c r="V14" s="17"/>
    </row>
    <row r="15" spans="1:22" ht="15.75">
      <c r="A15" s="19" t="s">
        <v>23</v>
      </c>
      <c r="B15" s="28" t="s">
        <v>56</v>
      </c>
      <c r="C15" s="17"/>
      <c r="D15" s="17"/>
      <c r="E15" s="17"/>
      <c r="F15" s="17"/>
      <c r="G15" s="17"/>
      <c r="H15" s="17"/>
      <c r="I15" s="17"/>
      <c r="J15" s="17"/>
      <c r="K15" s="17"/>
      <c r="L15" s="29"/>
      <c r="M15" s="29"/>
      <c r="N15" s="30"/>
      <c r="O15" s="17"/>
      <c r="P15" s="17"/>
      <c r="Q15" s="17"/>
      <c r="R15" s="17"/>
      <c r="S15" s="17"/>
      <c r="T15" s="17"/>
      <c r="U15" s="17"/>
      <c r="V15" s="17"/>
    </row>
    <row r="16" spans="1:22" ht="15.75">
      <c r="A16" s="16" t="s">
        <v>1</v>
      </c>
      <c r="B16" s="26" t="s">
        <v>73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7"/>
      <c r="R16" s="27"/>
      <c r="S16" s="27"/>
      <c r="T16" s="27"/>
      <c r="U16" s="17"/>
      <c r="V16" s="17"/>
    </row>
    <row r="17" spans="1:22" ht="16.5" customHeight="1">
      <c r="A17" s="19" t="s">
        <v>13</v>
      </c>
      <c r="B17" s="28" t="s">
        <v>52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6.5" customHeight="1">
      <c r="A18" s="19" t="s">
        <v>14</v>
      </c>
      <c r="B18" s="28" t="s">
        <v>53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6.5" customHeight="1">
      <c r="A19" s="19" t="s">
        <v>19</v>
      </c>
      <c r="B19" s="28" t="s">
        <v>54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6.5" customHeight="1">
      <c r="A20" s="19" t="s">
        <v>21</v>
      </c>
      <c r="B20" s="28" t="s">
        <v>55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6.5" customHeight="1">
      <c r="A21" s="19" t="s">
        <v>22</v>
      </c>
      <c r="B21" s="28" t="s">
        <v>58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6.5" customHeight="1">
      <c r="A22" s="19" t="s">
        <v>23</v>
      </c>
      <c r="B22" s="28" t="s">
        <v>56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3" ht="45.75" customHeight="1">
      <c r="A23" s="301" t="s">
        <v>87</v>
      </c>
      <c r="B23" s="301"/>
      <c r="C23" s="301"/>
      <c r="D23" s="301"/>
      <c r="E23" s="301"/>
      <c r="F23" s="301"/>
      <c r="G23" s="301"/>
      <c r="H23" s="301"/>
      <c r="I23" s="301"/>
      <c r="J23" s="301"/>
      <c r="K23" s="1"/>
      <c r="L23" s="1"/>
      <c r="M23" s="1"/>
      <c r="N23" s="2"/>
      <c r="O23" s="303" t="s">
        <v>95</v>
      </c>
      <c r="P23" s="303"/>
      <c r="Q23" s="303"/>
      <c r="R23" s="303"/>
      <c r="S23" s="303"/>
      <c r="T23" s="303"/>
      <c r="U23" s="303"/>
      <c r="V23" s="303"/>
      <c r="W23" s="2" t="s">
        <v>2</v>
      </c>
    </row>
    <row r="24" spans="1:22" ht="15.7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O24" s="304"/>
      <c r="P24" s="304"/>
      <c r="Q24" s="304"/>
      <c r="R24" s="304"/>
      <c r="S24" s="304"/>
      <c r="T24" s="304"/>
      <c r="U24" s="304"/>
      <c r="V24" s="304"/>
    </row>
  </sheetData>
  <sheetProtection/>
  <mergeCells count="29"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A1:E1"/>
    <mergeCell ref="F1:O1"/>
    <mergeCell ref="Q1:V1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4" customWidth="1"/>
    <col min="2" max="2" width="15.50390625" style="34" customWidth="1"/>
    <col min="3" max="3" width="7.625" style="34" customWidth="1"/>
    <col min="4" max="4" width="5.375" style="34" customWidth="1"/>
    <col min="5" max="5" width="9.00390625" style="34" customWidth="1"/>
    <col min="6" max="6" width="5.625" style="34" customWidth="1"/>
    <col min="7" max="7" width="6.00390625" style="34" customWidth="1"/>
    <col min="8" max="9" width="5.50390625" style="34" customWidth="1"/>
    <col min="10" max="11" width="6.125" style="34" customWidth="1"/>
    <col min="12" max="12" width="6.875" style="34" customWidth="1"/>
    <col min="13" max="13" width="7.25390625" style="50" customWidth="1"/>
    <col min="14" max="15" width="6.25390625" style="50" customWidth="1"/>
    <col min="16" max="16" width="5.25390625" style="50" customWidth="1"/>
    <col min="17" max="17" width="6.625" style="50" customWidth="1"/>
    <col min="18" max="18" width="7.00390625" style="50" customWidth="1"/>
    <col min="19" max="19" width="6.50390625" style="50" customWidth="1"/>
    <col min="20" max="20" width="5.875" style="50" customWidth="1"/>
    <col min="21" max="21" width="6.50390625" style="50" customWidth="1"/>
    <col min="22" max="16384" width="9.00390625" style="34" customWidth="1"/>
  </cols>
  <sheetData>
    <row r="1" spans="1:22" ht="64.5" customHeight="1">
      <c r="A1" s="347" t="s">
        <v>118</v>
      </c>
      <c r="B1" s="347"/>
      <c r="C1" s="347"/>
      <c r="D1" s="347"/>
      <c r="E1" s="347"/>
      <c r="F1" s="339" t="s">
        <v>94</v>
      </c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7" t="s">
        <v>115</v>
      </c>
      <c r="R1" s="347"/>
      <c r="S1" s="347"/>
      <c r="T1" s="347"/>
      <c r="U1" s="347"/>
      <c r="V1" s="36"/>
    </row>
    <row r="2" spans="1:22" s="42" customFormat="1" ht="18" customHeight="1">
      <c r="A2" s="34"/>
      <c r="B2" s="37"/>
      <c r="C2" s="37"/>
      <c r="D2" s="37"/>
      <c r="E2" s="34"/>
      <c r="F2" s="34"/>
      <c r="G2" s="34"/>
      <c r="H2" s="34"/>
      <c r="I2" s="34"/>
      <c r="J2" s="38"/>
      <c r="K2" s="38"/>
      <c r="L2" s="39">
        <f>COUNTBLANK(E9:U22)</f>
        <v>238</v>
      </c>
      <c r="M2" s="40">
        <f>COUNTA(E11:U11)</f>
        <v>0</v>
      </c>
      <c r="N2" s="40">
        <f>L2+M2</f>
        <v>238</v>
      </c>
      <c r="O2" s="40"/>
      <c r="P2" s="41"/>
      <c r="Q2" s="41"/>
      <c r="R2" s="351" t="s">
        <v>88</v>
      </c>
      <c r="S2" s="351"/>
      <c r="T2" s="351"/>
      <c r="U2" s="351"/>
      <c r="V2" s="34"/>
    </row>
    <row r="3" spans="1:21" s="42" customFormat="1" ht="15.75" customHeight="1">
      <c r="A3" s="350" t="s">
        <v>20</v>
      </c>
      <c r="B3" s="350"/>
      <c r="C3" s="341" t="s">
        <v>99</v>
      </c>
      <c r="D3" s="335" t="s">
        <v>101</v>
      </c>
      <c r="E3" s="352" t="s">
        <v>61</v>
      </c>
      <c r="F3" s="353"/>
      <c r="G3" s="335" t="s">
        <v>35</v>
      </c>
      <c r="H3" s="335" t="s">
        <v>66</v>
      </c>
      <c r="I3" s="348" t="s">
        <v>36</v>
      </c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6" t="s">
        <v>79</v>
      </c>
      <c r="U3" s="335" t="s">
        <v>84</v>
      </c>
    </row>
    <row r="4" spans="1:21" s="42" customFormat="1" ht="15.75" customHeight="1">
      <c r="A4" s="350"/>
      <c r="B4" s="350"/>
      <c r="C4" s="342"/>
      <c r="D4" s="335"/>
      <c r="E4" s="336" t="s">
        <v>103</v>
      </c>
      <c r="F4" s="336" t="s">
        <v>60</v>
      </c>
      <c r="G4" s="335"/>
      <c r="H4" s="335"/>
      <c r="I4" s="335" t="s">
        <v>36</v>
      </c>
      <c r="J4" s="335" t="s">
        <v>37</v>
      </c>
      <c r="K4" s="335"/>
      <c r="L4" s="335"/>
      <c r="M4" s="335"/>
      <c r="N4" s="335"/>
      <c r="O4" s="335"/>
      <c r="P4" s="335"/>
      <c r="Q4" s="336" t="s">
        <v>105</v>
      </c>
      <c r="R4" s="336" t="s">
        <v>113</v>
      </c>
      <c r="S4" s="336" t="s">
        <v>65</v>
      </c>
      <c r="T4" s="346"/>
      <c r="U4" s="335"/>
    </row>
    <row r="5" spans="1:21" s="42" customFormat="1" ht="18" customHeight="1">
      <c r="A5" s="350"/>
      <c r="B5" s="350"/>
      <c r="C5" s="342"/>
      <c r="D5" s="335"/>
      <c r="E5" s="337"/>
      <c r="F5" s="337"/>
      <c r="G5" s="335"/>
      <c r="H5" s="335"/>
      <c r="I5" s="335"/>
      <c r="J5" s="335" t="s">
        <v>59</v>
      </c>
      <c r="K5" s="333" t="s">
        <v>4</v>
      </c>
      <c r="L5" s="354"/>
      <c r="M5" s="354"/>
      <c r="N5" s="354"/>
      <c r="O5" s="354"/>
      <c r="P5" s="334"/>
      <c r="Q5" s="337"/>
      <c r="R5" s="337"/>
      <c r="S5" s="337"/>
      <c r="T5" s="346"/>
      <c r="U5" s="335"/>
    </row>
    <row r="6" spans="1:21" s="42" customFormat="1" ht="18.75" customHeight="1">
      <c r="A6" s="350"/>
      <c r="B6" s="350"/>
      <c r="C6" s="342"/>
      <c r="D6" s="335"/>
      <c r="E6" s="337"/>
      <c r="F6" s="337"/>
      <c r="G6" s="335"/>
      <c r="H6" s="335"/>
      <c r="I6" s="335"/>
      <c r="J6" s="335"/>
      <c r="K6" s="336" t="s">
        <v>74</v>
      </c>
      <c r="L6" s="333" t="s">
        <v>4</v>
      </c>
      <c r="M6" s="334"/>
      <c r="N6" s="336" t="s">
        <v>41</v>
      </c>
      <c r="O6" s="336" t="s">
        <v>112</v>
      </c>
      <c r="P6" s="336" t="s">
        <v>44</v>
      </c>
      <c r="Q6" s="337"/>
      <c r="R6" s="337"/>
      <c r="S6" s="337"/>
      <c r="T6" s="346"/>
      <c r="U6" s="335"/>
    </row>
    <row r="7" spans="1:22" ht="36">
      <c r="A7" s="350"/>
      <c r="B7" s="350"/>
      <c r="C7" s="343"/>
      <c r="D7" s="335"/>
      <c r="E7" s="338"/>
      <c r="F7" s="338"/>
      <c r="G7" s="335"/>
      <c r="H7" s="335"/>
      <c r="I7" s="335"/>
      <c r="J7" s="335"/>
      <c r="K7" s="338"/>
      <c r="L7" s="35" t="s">
        <v>38</v>
      </c>
      <c r="M7" s="35" t="s">
        <v>75</v>
      </c>
      <c r="N7" s="338"/>
      <c r="O7" s="338"/>
      <c r="P7" s="338"/>
      <c r="Q7" s="338"/>
      <c r="R7" s="338"/>
      <c r="S7" s="338"/>
      <c r="T7" s="346"/>
      <c r="U7" s="335"/>
      <c r="V7" s="42"/>
    </row>
    <row r="8" spans="1:21" ht="15.75">
      <c r="A8" s="340" t="s">
        <v>3</v>
      </c>
      <c r="B8" s="340"/>
      <c r="C8" s="43" t="s">
        <v>13</v>
      </c>
      <c r="D8" s="43" t="s">
        <v>14</v>
      </c>
      <c r="E8" s="43" t="s">
        <v>19</v>
      </c>
      <c r="F8" s="43" t="s">
        <v>21</v>
      </c>
      <c r="G8" s="43" t="s">
        <v>22</v>
      </c>
      <c r="H8" s="43" t="s">
        <v>23</v>
      </c>
      <c r="I8" s="43" t="s">
        <v>24</v>
      </c>
      <c r="J8" s="43" t="s">
        <v>25</v>
      </c>
      <c r="K8" s="43" t="s">
        <v>26</v>
      </c>
      <c r="L8" s="43" t="s">
        <v>28</v>
      </c>
      <c r="M8" s="43" t="s">
        <v>29</v>
      </c>
      <c r="N8" s="43" t="s">
        <v>80</v>
      </c>
      <c r="O8" s="43" t="s">
        <v>77</v>
      </c>
      <c r="P8" s="43" t="s">
        <v>81</v>
      </c>
      <c r="Q8" s="43" t="s">
        <v>82</v>
      </c>
      <c r="R8" s="43" t="s">
        <v>83</v>
      </c>
      <c r="S8" s="43" t="s">
        <v>86</v>
      </c>
      <c r="T8" s="43" t="s">
        <v>98</v>
      </c>
      <c r="U8" s="43" t="s">
        <v>100</v>
      </c>
    </row>
    <row r="9" spans="1:21" ht="15.75">
      <c r="A9" s="340" t="s">
        <v>10</v>
      </c>
      <c r="B9" s="34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5"/>
      <c r="R9" s="45"/>
      <c r="S9" s="45"/>
      <c r="T9" s="44"/>
      <c r="U9" s="44"/>
    </row>
    <row r="10" spans="1:21" ht="15.75">
      <c r="A10" s="46" t="s">
        <v>0</v>
      </c>
      <c r="B10" s="47" t="s">
        <v>27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5"/>
      <c r="R10" s="45"/>
      <c r="S10" s="45"/>
      <c r="T10" s="44"/>
      <c r="U10" s="44"/>
    </row>
    <row r="11" spans="1:21" ht="15.75">
      <c r="A11" s="48" t="s">
        <v>13</v>
      </c>
      <c r="B11" s="49" t="s">
        <v>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5.75">
      <c r="A12" s="48" t="s">
        <v>14</v>
      </c>
      <c r="B12" s="49" t="s">
        <v>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45"/>
      <c r="R12" s="45"/>
      <c r="S12" s="45"/>
      <c r="T12" s="44"/>
      <c r="U12" s="44"/>
    </row>
    <row r="13" spans="1:21" ht="15.75">
      <c r="A13" s="48" t="s">
        <v>9</v>
      </c>
      <c r="B13" s="49" t="s">
        <v>11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  <c r="T13" s="44"/>
      <c r="U13" s="44"/>
    </row>
    <row r="14" spans="1:21" ht="15.75">
      <c r="A14" s="46" t="s">
        <v>1</v>
      </c>
      <c r="B14" s="47" t="s">
        <v>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45"/>
      <c r="R14" s="45"/>
      <c r="S14" s="45"/>
      <c r="T14" s="44"/>
      <c r="U14" s="44"/>
    </row>
    <row r="15" spans="1:21" ht="15.75">
      <c r="A15" s="46" t="s">
        <v>13</v>
      </c>
      <c r="B15" s="47" t="s">
        <v>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45"/>
      <c r="R15" s="45"/>
      <c r="S15" s="45"/>
      <c r="T15" s="44"/>
      <c r="U15" s="44"/>
    </row>
    <row r="16" spans="1:21" ht="15.75">
      <c r="A16" s="48" t="s">
        <v>15</v>
      </c>
      <c r="B16" s="49" t="s">
        <v>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5"/>
      <c r="R16" s="45"/>
      <c r="S16" s="45"/>
      <c r="T16" s="44"/>
      <c r="U16" s="44"/>
    </row>
    <row r="17" spans="1:21" ht="15.75">
      <c r="A17" s="48" t="s">
        <v>16</v>
      </c>
      <c r="B17" s="49" t="s">
        <v>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5"/>
      <c r="R17" s="45"/>
      <c r="S17" s="45"/>
      <c r="T17" s="44"/>
      <c r="U17" s="44"/>
    </row>
    <row r="18" spans="1:21" ht="15.75">
      <c r="A18" s="48" t="s">
        <v>9</v>
      </c>
      <c r="B18" s="49" t="s">
        <v>11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5"/>
      <c r="R18" s="45"/>
      <c r="S18" s="45"/>
      <c r="T18" s="44"/>
      <c r="U18" s="44"/>
    </row>
    <row r="19" spans="1:21" ht="15.75">
      <c r="A19" s="46" t="s">
        <v>14</v>
      </c>
      <c r="B19" s="47" t="s">
        <v>57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5"/>
      <c r="S19" s="45"/>
      <c r="T19" s="44"/>
      <c r="U19" s="44"/>
    </row>
    <row r="20" spans="1:21" ht="15.75">
      <c r="A20" s="48" t="s">
        <v>17</v>
      </c>
      <c r="B20" s="49" t="s">
        <v>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5"/>
      <c r="S20" s="45"/>
      <c r="T20" s="44"/>
      <c r="U20" s="44"/>
    </row>
    <row r="21" spans="1:21" ht="15.75">
      <c r="A21" s="48" t="s">
        <v>18</v>
      </c>
      <c r="B21" s="49" t="s">
        <v>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5"/>
      <c r="R21" s="45"/>
      <c r="S21" s="45"/>
      <c r="T21" s="44"/>
      <c r="U21" s="44"/>
    </row>
    <row r="22" spans="1:21" ht="15.75">
      <c r="A22" s="48" t="s">
        <v>9</v>
      </c>
      <c r="B22" s="49" t="s">
        <v>11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45"/>
      <c r="R22" s="45"/>
      <c r="S22" s="45"/>
      <c r="T22" s="44"/>
      <c r="U22" s="44"/>
    </row>
    <row r="23" spans="1:21" ht="51.75" customHeight="1">
      <c r="A23" s="344" t="s">
        <v>87</v>
      </c>
      <c r="B23" s="344"/>
      <c r="C23" s="344"/>
      <c r="D23" s="344"/>
      <c r="E23" s="344"/>
      <c r="F23" s="344"/>
      <c r="G23" s="344"/>
      <c r="H23" s="344"/>
      <c r="M23" s="34"/>
      <c r="N23" s="345" t="s">
        <v>95</v>
      </c>
      <c r="O23" s="345"/>
      <c r="P23" s="345"/>
      <c r="Q23" s="345"/>
      <c r="R23" s="345"/>
      <c r="S23" s="345"/>
      <c r="T23" s="345"/>
      <c r="U23" s="345"/>
    </row>
  </sheetData>
  <sheetProtection/>
  <mergeCells count="31">
    <mergeCell ref="O6:O7"/>
    <mergeCell ref="T3:T7"/>
    <mergeCell ref="Q1:U1"/>
    <mergeCell ref="Q4:Q7"/>
    <mergeCell ref="A1:E1"/>
    <mergeCell ref="I3:S3"/>
    <mergeCell ref="A3:B7"/>
    <mergeCell ref="R2:U2"/>
    <mergeCell ref="E3:F3"/>
    <mergeCell ref="U3:U7"/>
    <mergeCell ref="K5:P5"/>
    <mergeCell ref="P6:P7"/>
    <mergeCell ref="G3:G7"/>
    <mergeCell ref="E4:E7"/>
    <mergeCell ref="N6:N7"/>
    <mergeCell ref="A23:H23"/>
    <mergeCell ref="A9:B9"/>
    <mergeCell ref="F4:F7"/>
    <mergeCell ref="N23:U23"/>
    <mergeCell ref="J5:J7"/>
    <mergeCell ref="K6:K7"/>
    <mergeCell ref="L6:M6"/>
    <mergeCell ref="J4:P4"/>
    <mergeCell ref="D3:D7"/>
    <mergeCell ref="S4:S7"/>
    <mergeCell ref="F1:P1"/>
    <mergeCell ref="A8:B8"/>
    <mergeCell ref="R4:R7"/>
    <mergeCell ref="C3:C7"/>
    <mergeCell ref="I4:I7"/>
    <mergeCell ref="H3:H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84"/>
  <sheetViews>
    <sheetView zoomScalePageLayoutView="0" workbookViewId="0" topLeftCell="A4">
      <selection activeCell="I9" sqref="I9"/>
    </sheetView>
  </sheetViews>
  <sheetFormatPr defaultColWidth="9.00390625" defaultRowHeight="15.75"/>
  <cols>
    <col min="1" max="1" width="3.375" style="0" customWidth="1"/>
    <col min="2" max="2" width="15.50390625" style="0" customWidth="1"/>
    <col min="3" max="3" width="6.125" style="0" customWidth="1"/>
    <col min="4" max="4" width="7.125" style="0" customWidth="1"/>
    <col min="5" max="5" width="6.875" style="0" customWidth="1"/>
    <col min="6" max="6" width="6.50390625" style="0" customWidth="1"/>
    <col min="7" max="7" width="6.375" style="0" customWidth="1"/>
    <col min="8" max="8" width="6.25390625" style="0" customWidth="1"/>
    <col min="9" max="10" width="7.50390625" style="0" customWidth="1"/>
    <col min="11" max="12" width="7.00390625" style="0" customWidth="1"/>
    <col min="13" max="14" width="6.625" style="0" customWidth="1"/>
    <col min="15" max="15" width="7.00390625" style="0" customWidth="1"/>
    <col min="16" max="16" width="6.375" style="0" customWidth="1"/>
    <col min="17" max="17" width="7.25390625" style="0" customWidth="1"/>
    <col min="18" max="18" width="6.375" style="0" customWidth="1"/>
    <col min="19" max="19" width="6.75390625" style="0" customWidth="1"/>
    <col min="20" max="20" width="7.625" style="0" customWidth="1"/>
    <col min="21" max="21" width="7.50390625" style="0" customWidth="1"/>
    <col min="22" max="22" width="5.625" style="270" customWidth="1"/>
  </cols>
  <sheetData>
    <row r="1" spans="1:22" ht="77.25" customHeight="1">
      <c r="A1" s="289" t="s">
        <v>151</v>
      </c>
      <c r="B1" s="289"/>
      <c r="C1" s="289"/>
      <c r="D1" s="289"/>
      <c r="E1" s="369" t="s">
        <v>248</v>
      </c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70" t="str">
        <f>'[1]TT'!C2</f>
        <v>Đơn vị  báo cáo: Cục THADS Bình Thuận
Đơn vị nhận báo cáo: Tổng cục THADS - BTP</v>
      </c>
      <c r="Q1" s="370"/>
      <c r="R1" s="370"/>
      <c r="S1" s="370"/>
      <c r="T1" s="370"/>
      <c r="U1" s="370"/>
      <c r="V1" s="257"/>
    </row>
    <row r="2" spans="1:22" ht="20.25" customHeight="1">
      <c r="A2" s="1"/>
      <c r="B2" s="6"/>
      <c r="C2" s="6"/>
      <c r="D2" s="6"/>
      <c r="E2" s="1"/>
      <c r="F2" s="1"/>
      <c r="G2" s="1"/>
      <c r="H2" s="1"/>
      <c r="I2" s="9"/>
      <c r="J2" s="10">
        <f>COUNTBLANK(E9:U73)</f>
        <v>14</v>
      </c>
      <c r="K2" s="11">
        <f>COUNTA(E9:U73)</f>
        <v>1091</v>
      </c>
      <c r="L2" s="11">
        <f>J2+K2</f>
        <v>1105</v>
      </c>
      <c r="M2" s="11"/>
      <c r="N2" s="5"/>
      <c r="O2" s="5"/>
      <c r="P2" s="371" t="s">
        <v>128</v>
      </c>
      <c r="Q2" s="371"/>
      <c r="R2" s="371"/>
      <c r="S2" s="371"/>
      <c r="T2" s="371"/>
      <c r="U2" s="371"/>
      <c r="V2" s="258"/>
    </row>
    <row r="3" spans="1:22" ht="15.75" customHeight="1">
      <c r="A3" s="372" t="s">
        <v>102</v>
      </c>
      <c r="B3" s="372" t="s">
        <v>122</v>
      </c>
      <c r="C3" s="375" t="s">
        <v>127</v>
      </c>
      <c r="D3" s="359" t="s">
        <v>101</v>
      </c>
      <c r="E3" s="359" t="s">
        <v>4</v>
      </c>
      <c r="F3" s="359"/>
      <c r="G3" s="359" t="s">
        <v>35</v>
      </c>
      <c r="H3" s="359" t="s">
        <v>129</v>
      </c>
      <c r="I3" s="359" t="s">
        <v>36</v>
      </c>
      <c r="J3" s="367" t="s">
        <v>4</v>
      </c>
      <c r="K3" s="379"/>
      <c r="L3" s="379"/>
      <c r="M3" s="379"/>
      <c r="N3" s="379"/>
      <c r="O3" s="379"/>
      <c r="P3" s="379"/>
      <c r="Q3" s="379"/>
      <c r="R3" s="379"/>
      <c r="S3" s="379"/>
      <c r="T3" s="376" t="s">
        <v>79</v>
      </c>
      <c r="U3" s="359" t="s">
        <v>125</v>
      </c>
      <c r="V3" s="364" t="s">
        <v>162</v>
      </c>
    </row>
    <row r="4" spans="1:22" ht="15.75" customHeight="1">
      <c r="A4" s="373"/>
      <c r="B4" s="373"/>
      <c r="C4" s="375"/>
      <c r="D4" s="359"/>
      <c r="E4" s="368" t="s">
        <v>103</v>
      </c>
      <c r="F4" s="359" t="s">
        <v>60</v>
      </c>
      <c r="G4" s="359"/>
      <c r="H4" s="359"/>
      <c r="I4" s="359"/>
      <c r="J4" s="359" t="s">
        <v>59</v>
      </c>
      <c r="K4" s="359" t="s">
        <v>4</v>
      </c>
      <c r="L4" s="359"/>
      <c r="M4" s="359"/>
      <c r="N4" s="359"/>
      <c r="O4" s="359"/>
      <c r="P4" s="359"/>
      <c r="Q4" s="368" t="s">
        <v>105</v>
      </c>
      <c r="R4" s="359" t="s">
        <v>113</v>
      </c>
      <c r="S4" s="367" t="s">
        <v>65</v>
      </c>
      <c r="T4" s="377"/>
      <c r="U4" s="359"/>
      <c r="V4" s="365"/>
    </row>
    <row r="5" spans="1:22" ht="15.75" customHeight="1">
      <c r="A5" s="373"/>
      <c r="B5" s="373"/>
      <c r="C5" s="375"/>
      <c r="D5" s="359"/>
      <c r="E5" s="368"/>
      <c r="F5" s="359"/>
      <c r="G5" s="359"/>
      <c r="H5" s="359"/>
      <c r="I5" s="359"/>
      <c r="J5" s="359"/>
      <c r="K5" s="359" t="s">
        <v>74</v>
      </c>
      <c r="L5" s="359" t="s">
        <v>4</v>
      </c>
      <c r="M5" s="359"/>
      <c r="N5" s="359" t="s">
        <v>41</v>
      </c>
      <c r="O5" s="359" t="s">
        <v>112</v>
      </c>
      <c r="P5" s="359" t="s">
        <v>44</v>
      </c>
      <c r="Q5" s="368"/>
      <c r="R5" s="359"/>
      <c r="S5" s="367"/>
      <c r="T5" s="377"/>
      <c r="U5" s="359"/>
      <c r="V5" s="365"/>
    </row>
    <row r="6" spans="1:22" ht="15.75">
      <c r="A6" s="373"/>
      <c r="B6" s="373"/>
      <c r="C6" s="375"/>
      <c r="D6" s="359"/>
      <c r="E6" s="368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68"/>
      <c r="R6" s="359"/>
      <c r="S6" s="367"/>
      <c r="T6" s="377"/>
      <c r="U6" s="359"/>
      <c r="V6" s="365"/>
    </row>
    <row r="7" spans="1:22" ht="53.25" customHeight="1">
      <c r="A7" s="374"/>
      <c r="B7" s="374"/>
      <c r="C7" s="375"/>
      <c r="D7" s="359"/>
      <c r="E7" s="368"/>
      <c r="F7" s="359"/>
      <c r="G7" s="359"/>
      <c r="H7" s="359"/>
      <c r="I7" s="359"/>
      <c r="J7" s="359"/>
      <c r="K7" s="359"/>
      <c r="L7" s="83" t="s">
        <v>38</v>
      </c>
      <c r="M7" s="83" t="s">
        <v>104</v>
      </c>
      <c r="N7" s="359"/>
      <c r="O7" s="359"/>
      <c r="P7" s="359"/>
      <c r="Q7" s="368"/>
      <c r="R7" s="359"/>
      <c r="S7" s="367"/>
      <c r="T7" s="378"/>
      <c r="U7" s="359"/>
      <c r="V7" s="366"/>
    </row>
    <row r="8" spans="1:22" ht="15.75">
      <c r="A8" s="357" t="s">
        <v>3</v>
      </c>
      <c r="B8" s="358"/>
      <c r="C8" s="84" t="s">
        <v>13</v>
      </c>
      <c r="D8" s="84" t="s">
        <v>14</v>
      </c>
      <c r="E8" s="84" t="s">
        <v>19</v>
      </c>
      <c r="F8" s="84" t="s">
        <v>21</v>
      </c>
      <c r="G8" s="84" t="s">
        <v>22</v>
      </c>
      <c r="H8" s="84" t="s">
        <v>23</v>
      </c>
      <c r="I8" s="84" t="s">
        <v>24</v>
      </c>
      <c r="J8" s="84" t="s">
        <v>25</v>
      </c>
      <c r="K8" s="84" t="s">
        <v>26</v>
      </c>
      <c r="L8" s="84" t="s">
        <v>28</v>
      </c>
      <c r="M8" s="84" t="s">
        <v>29</v>
      </c>
      <c r="N8" s="84" t="s">
        <v>80</v>
      </c>
      <c r="O8" s="84" t="s">
        <v>77</v>
      </c>
      <c r="P8" s="84" t="s">
        <v>81</v>
      </c>
      <c r="Q8" s="84" t="s">
        <v>82</v>
      </c>
      <c r="R8" s="84" t="s">
        <v>83</v>
      </c>
      <c r="S8" s="84" t="s">
        <v>86</v>
      </c>
      <c r="T8" s="84" t="s">
        <v>98</v>
      </c>
      <c r="U8" s="84" t="s">
        <v>100</v>
      </c>
      <c r="V8" s="259"/>
    </row>
    <row r="9" spans="1:23" ht="27" customHeight="1">
      <c r="A9" s="359" t="s">
        <v>10</v>
      </c>
      <c r="B9" s="359"/>
      <c r="C9" s="85">
        <f aca="true" t="shared" si="0" ref="C9:T9">C10+C22</f>
        <v>8120</v>
      </c>
      <c r="D9" s="85">
        <f t="shared" si="0"/>
        <v>17279</v>
      </c>
      <c r="E9" s="85">
        <f t="shared" si="0"/>
        <v>6100</v>
      </c>
      <c r="F9" s="244">
        <f t="shared" si="0"/>
        <v>11179</v>
      </c>
      <c r="G9" s="85">
        <f t="shared" si="0"/>
        <v>142</v>
      </c>
      <c r="H9" s="85">
        <f t="shared" si="0"/>
        <v>9</v>
      </c>
      <c r="I9" s="85">
        <f t="shared" si="0"/>
        <v>17128</v>
      </c>
      <c r="J9" s="85">
        <f t="shared" si="0"/>
        <v>12930</v>
      </c>
      <c r="K9" s="85">
        <f t="shared" si="0"/>
        <v>9723</v>
      </c>
      <c r="L9" s="85">
        <f t="shared" si="0"/>
        <v>9354</v>
      </c>
      <c r="M9" s="85">
        <f t="shared" si="0"/>
        <v>369</v>
      </c>
      <c r="N9" s="85">
        <f t="shared" si="0"/>
        <v>3199</v>
      </c>
      <c r="O9" s="85">
        <f t="shared" si="0"/>
        <v>8</v>
      </c>
      <c r="P9" s="85">
        <f t="shared" si="0"/>
        <v>0</v>
      </c>
      <c r="Q9" s="85">
        <f t="shared" si="0"/>
        <v>3983</v>
      </c>
      <c r="R9" s="85">
        <f t="shared" si="0"/>
        <v>209</v>
      </c>
      <c r="S9" s="85">
        <f t="shared" si="0"/>
        <v>6</v>
      </c>
      <c r="T9" s="85">
        <f t="shared" si="0"/>
        <v>7405</v>
      </c>
      <c r="U9" s="86">
        <f>K9/J9*100</f>
        <v>75.19721577726219</v>
      </c>
      <c r="V9" s="271"/>
      <c r="W9" s="77"/>
    </row>
    <row r="10" spans="1:23" ht="27.75" customHeight="1">
      <c r="A10" s="87" t="s">
        <v>0</v>
      </c>
      <c r="B10" s="88" t="s">
        <v>27</v>
      </c>
      <c r="C10" s="89">
        <f aca="true" t="shared" si="1" ref="C10:T10">SUM(C11:C21)</f>
        <v>373</v>
      </c>
      <c r="D10" s="89">
        <f t="shared" si="1"/>
        <v>713</v>
      </c>
      <c r="E10" s="89">
        <f t="shared" si="1"/>
        <v>318</v>
      </c>
      <c r="F10" s="89">
        <f t="shared" si="1"/>
        <v>395</v>
      </c>
      <c r="G10" s="89">
        <f t="shared" si="1"/>
        <v>6</v>
      </c>
      <c r="H10" s="89">
        <f t="shared" si="1"/>
        <v>5</v>
      </c>
      <c r="I10" s="89">
        <f t="shared" si="1"/>
        <v>702</v>
      </c>
      <c r="J10" s="89">
        <f t="shared" si="1"/>
        <v>555</v>
      </c>
      <c r="K10" s="89">
        <f t="shared" si="1"/>
        <v>315</v>
      </c>
      <c r="L10" s="89">
        <f t="shared" si="1"/>
        <v>305</v>
      </c>
      <c r="M10" s="89">
        <f t="shared" si="1"/>
        <v>10</v>
      </c>
      <c r="N10" s="89">
        <f t="shared" si="1"/>
        <v>238</v>
      </c>
      <c r="O10" s="89">
        <f t="shared" si="1"/>
        <v>2</v>
      </c>
      <c r="P10" s="89">
        <f t="shared" si="1"/>
        <v>0</v>
      </c>
      <c r="Q10" s="89">
        <f t="shared" si="1"/>
        <v>136</v>
      </c>
      <c r="R10" s="89">
        <f t="shared" si="1"/>
        <v>9</v>
      </c>
      <c r="S10" s="89">
        <f t="shared" si="1"/>
        <v>2</v>
      </c>
      <c r="T10" s="89">
        <f t="shared" si="1"/>
        <v>387</v>
      </c>
      <c r="U10" s="86">
        <f aca="true" t="shared" si="2" ref="U10:U74">K10/J10*100</f>
        <v>56.75675675675676</v>
      </c>
      <c r="V10" s="272"/>
      <c r="W10" s="77"/>
    </row>
    <row r="11" spans="1:23" ht="26.25" customHeight="1">
      <c r="A11" s="79" t="s">
        <v>13</v>
      </c>
      <c r="B11" s="227" t="s">
        <v>168</v>
      </c>
      <c r="C11" s="91">
        <v>38</v>
      </c>
      <c r="D11" s="92">
        <f aca="true" t="shared" si="3" ref="D11:D21">E11+F11</f>
        <v>47</v>
      </c>
      <c r="E11" s="93">
        <v>9</v>
      </c>
      <c r="F11" s="93">
        <v>38</v>
      </c>
      <c r="G11" s="94">
        <v>0</v>
      </c>
      <c r="H11" s="94">
        <v>0</v>
      </c>
      <c r="I11" s="92">
        <f aca="true" t="shared" si="4" ref="I11:I74">D11-SUM(G11:H11)</f>
        <v>47</v>
      </c>
      <c r="J11" s="92">
        <f aca="true" t="shared" si="5" ref="J11:J21">K11+SUM(N11:P11)</f>
        <v>39</v>
      </c>
      <c r="K11" s="92">
        <f aca="true" t="shared" si="6" ref="K11:K74">L11+M11</f>
        <v>33</v>
      </c>
      <c r="L11" s="95">
        <v>33</v>
      </c>
      <c r="M11" s="96">
        <v>0</v>
      </c>
      <c r="N11" s="95">
        <v>6</v>
      </c>
      <c r="O11" s="96">
        <v>0</v>
      </c>
      <c r="P11" s="96">
        <v>0</v>
      </c>
      <c r="Q11" s="96">
        <v>1</v>
      </c>
      <c r="R11" s="96">
        <v>7</v>
      </c>
      <c r="S11" s="97">
        <f aca="true" t="shared" si="7" ref="S11:S20">I11-SUM(J11,Q11:R11)</f>
        <v>0</v>
      </c>
      <c r="T11" s="92">
        <f aca="true" t="shared" si="8" ref="T11:T74">I11-K11</f>
        <v>14</v>
      </c>
      <c r="U11" s="86">
        <f t="shared" si="2"/>
        <v>84.61538461538461</v>
      </c>
      <c r="V11" s="273"/>
      <c r="W11" s="77"/>
    </row>
    <row r="12" spans="1:23" ht="27.75" customHeight="1">
      <c r="A12" s="79" t="s">
        <v>14</v>
      </c>
      <c r="B12" s="227" t="s">
        <v>228</v>
      </c>
      <c r="C12" s="91">
        <v>7</v>
      </c>
      <c r="D12" s="92">
        <f t="shared" si="3"/>
        <v>9</v>
      </c>
      <c r="E12" s="98">
        <v>2</v>
      </c>
      <c r="F12" s="93">
        <v>7</v>
      </c>
      <c r="G12" s="94">
        <v>0</v>
      </c>
      <c r="H12" s="94">
        <v>0</v>
      </c>
      <c r="I12" s="92">
        <f t="shared" si="4"/>
        <v>9</v>
      </c>
      <c r="J12" s="92">
        <f t="shared" si="5"/>
        <v>8</v>
      </c>
      <c r="K12" s="92">
        <f t="shared" si="6"/>
        <v>6</v>
      </c>
      <c r="L12" s="96">
        <v>6</v>
      </c>
      <c r="M12" s="96">
        <v>0</v>
      </c>
      <c r="N12" s="96">
        <v>2</v>
      </c>
      <c r="O12" s="96">
        <v>0</v>
      </c>
      <c r="P12" s="96">
        <v>0</v>
      </c>
      <c r="Q12" s="96">
        <v>1</v>
      </c>
      <c r="R12" s="96">
        <v>0</v>
      </c>
      <c r="S12" s="99">
        <f t="shared" si="7"/>
        <v>0</v>
      </c>
      <c r="T12" s="92">
        <f t="shared" si="8"/>
        <v>3</v>
      </c>
      <c r="U12" s="86">
        <f t="shared" si="2"/>
        <v>75</v>
      </c>
      <c r="V12" s="273"/>
      <c r="W12" s="77"/>
    </row>
    <row r="13" spans="1:23" ht="27" customHeight="1">
      <c r="A13" s="79" t="s">
        <v>19</v>
      </c>
      <c r="B13" s="227" t="s">
        <v>180</v>
      </c>
      <c r="C13" s="100">
        <v>14</v>
      </c>
      <c r="D13" s="92">
        <f>E13+F13</f>
        <v>14</v>
      </c>
      <c r="E13" s="101">
        <v>0</v>
      </c>
      <c r="F13" s="101">
        <v>14</v>
      </c>
      <c r="G13" s="101">
        <v>0</v>
      </c>
      <c r="H13" s="101">
        <v>0</v>
      </c>
      <c r="I13" s="92">
        <f t="shared" si="4"/>
        <v>14</v>
      </c>
      <c r="J13" s="92">
        <f t="shared" si="5"/>
        <v>14</v>
      </c>
      <c r="K13" s="92">
        <f t="shared" si="6"/>
        <v>14</v>
      </c>
      <c r="L13" s="102">
        <v>14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99">
        <f t="shared" si="7"/>
        <v>0</v>
      </c>
      <c r="T13" s="92">
        <f t="shared" si="8"/>
        <v>0</v>
      </c>
      <c r="U13" s="86">
        <f t="shared" si="2"/>
        <v>100</v>
      </c>
      <c r="V13" s="273"/>
      <c r="W13" s="77"/>
    </row>
    <row r="14" spans="1:23" ht="27.75" customHeight="1">
      <c r="A14" s="79" t="s">
        <v>21</v>
      </c>
      <c r="B14" s="227" t="s">
        <v>166</v>
      </c>
      <c r="C14" s="91">
        <v>67</v>
      </c>
      <c r="D14" s="92">
        <f t="shared" si="3"/>
        <v>100</v>
      </c>
      <c r="E14" s="98">
        <v>33</v>
      </c>
      <c r="F14" s="93">
        <v>67</v>
      </c>
      <c r="G14" s="94">
        <v>0</v>
      </c>
      <c r="H14" s="94">
        <v>0</v>
      </c>
      <c r="I14" s="92">
        <f t="shared" si="4"/>
        <v>100</v>
      </c>
      <c r="J14" s="92">
        <f t="shared" si="5"/>
        <v>65</v>
      </c>
      <c r="K14" s="103">
        <f t="shared" si="6"/>
        <v>54</v>
      </c>
      <c r="L14" s="104">
        <v>52</v>
      </c>
      <c r="M14" s="93">
        <v>2</v>
      </c>
      <c r="N14" s="104">
        <v>11</v>
      </c>
      <c r="O14" s="93">
        <v>0</v>
      </c>
      <c r="P14" s="93">
        <v>0</v>
      </c>
      <c r="Q14" s="104">
        <v>33</v>
      </c>
      <c r="R14" s="104">
        <v>2</v>
      </c>
      <c r="S14" s="99">
        <f t="shared" si="7"/>
        <v>0</v>
      </c>
      <c r="T14" s="92">
        <f t="shared" si="8"/>
        <v>46</v>
      </c>
      <c r="U14" s="86">
        <f t="shared" si="2"/>
        <v>83.07692307692308</v>
      </c>
      <c r="V14" s="273"/>
      <c r="W14" s="77"/>
    </row>
    <row r="15" spans="1:23" ht="26.25" customHeight="1">
      <c r="A15" s="79" t="s">
        <v>22</v>
      </c>
      <c r="B15" s="227" t="s">
        <v>167</v>
      </c>
      <c r="C15" s="91">
        <v>50</v>
      </c>
      <c r="D15" s="92">
        <f t="shared" si="3"/>
        <v>169</v>
      </c>
      <c r="E15" s="98">
        <v>119</v>
      </c>
      <c r="F15" s="93">
        <v>50</v>
      </c>
      <c r="G15" s="93">
        <v>0</v>
      </c>
      <c r="H15" s="94">
        <v>0</v>
      </c>
      <c r="I15" s="92">
        <f t="shared" si="4"/>
        <v>169</v>
      </c>
      <c r="J15" s="92">
        <f t="shared" si="5"/>
        <v>120</v>
      </c>
      <c r="K15" s="92">
        <f t="shared" si="6"/>
        <v>36</v>
      </c>
      <c r="L15" s="95">
        <v>33</v>
      </c>
      <c r="M15" s="95">
        <v>3</v>
      </c>
      <c r="N15" s="95">
        <v>84</v>
      </c>
      <c r="O15" s="93">
        <v>0</v>
      </c>
      <c r="P15" s="93">
        <v>0</v>
      </c>
      <c r="Q15" s="95">
        <v>48</v>
      </c>
      <c r="R15" s="93">
        <v>0</v>
      </c>
      <c r="S15" s="97">
        <f t="shared" si="7"/>
        <v>1</v>
      </c>
      <c r="T15" s="92">
        <f t="shared" si="8"/>
        <v>133</v>
      </c>
      <c r="U15" s="86">
        <f t="shared" si="2"/>
        <v>30</v>
      </c>
      <c r="V15" s="273"/>
      <c r="W15" s="77"/>
    </row>
    <row r="16" spans="1:23" ht="25.5" customHeight="1">
      <c r="A16" s="79" t="s">
        <v>23</v>
      </c>
      <c r="B16" s="227" t="s">
        <v>164</v>
      </c>
      <c r="C16" s="91">
        <v>57</v>
      </c>
      <c r="D16" s="92">
        <f t="shared" si="3"/>
        <v>98</v>
      </c>
      <c r="E16" s="98">
        <v>41</v>
      </c>
      <c r="F16" s="93">
        <v>57</v>
      </c>
      <c r="G16" s="93">
        <v>1</v>
      </c>
      <c r="H16" s="93">
        <v>0</v>
      </c>
      <c r="I16" s="92">
        <f t="shared" si="4"/>
        <v>97</v>
      </c>
      <c r="J16" s="92">
        <f t="shared" si="5"/>
        <v>86</v>
      </c>
      <c r="K16" s="92">
        <f t="shared" si="6"/>
        <v>43</v>
      </c>
      <c r="L16" s="105">
        <v>43</v>
      </c>
      <c r="M16" s="96">
        <v>0</v>
      </c>
      <c r="N16" s="105">
        <v>42</v>
      </c>
      <c r="O16" s="105">
        <v>1</v>
      </c>
      <c r="P16" s="96">
        <v>0</v>
      </c>
      <c r="Q16" s="105">
        <v>11</v>
      </c>
      <c r="R16" s="96">
        <v>0</v>
      </c>
      <c r="S16" s="97">
        <f t="shared" si="7"/>
        <v>0</v>
      </c>
      <c r="T16" s="92">
        <f t="shared" si="8"/>
        <v>54</v>
      </c>
      <c r="U16" s="86">
        <f t="shared" si="2"/>
        <v>50</v>
      </c>
      <c r="V16" s="273"/>
      <c r="W16" s="77"/>
    </row>
    <row r="17" spans="1:23" ht="25.5" customHeight="1">
      <c r="A17" s="79" t="s">
        <v>24</v>
      </c>
      <c r="B17" s="227" t="s">
        <v>165</v>
      </c>
      <c r="C17" s="91">
        <v>29</v>
      </c>
      <c r="D17" s="92">
        <f t="shared" si="3"/>
        <v>85</v>
      </c>
      <c r="E17" s="98">
        <v>56</v>
      </c>
      <c r="F17" s="93">
        <v>29</v>
      </c>
      <c r="G17" s="93">
        <v>0</v>
      </c>
      <c r="H17" s="93">
        <v>0</v>
      </c>
      <c r="I17" s="92">
        <f t="shared" si="4"/>
        <v>85</v>
      </c>
      <c r="J17" s="92">
        <f t="shared" si="5"/>
        <v>56</v>
      </c>
      <c r="K17" s="92">
        <f t="shared" si="6"/>
        <v>28</v>
      </c>
      <c r="L17" s="105">
        <v>27</v>
      </c>
      <c r="M17" s="96">
        <v>1</v>
      </c>
      <c r="N17" s="105">
        <v>27</v>
      </c>
      <c r="O17" s="105">
        <v>1</v>
      </c>
      <c r="P17" s="96">
        <v>0</v>
      </c>
      <c r="Q17" s="105">
        <v>29</v>
      </c>
      <c r="R17" s="96">
        <v>0</v>
      </c>
      <c r="S17" s="97">
        <f t="shared" si="7"/>
        <v>0</v>
      </c>
      <c r="T17" s="92">
        <f t="shared" si="8"/>
        <v>57</v>
      </c>
      <c r="U17" s="86">
        <f t="shared" si="2"/>
        <v>50</v>
      </c>
      <c r="V17" s="273"/>
      <c r="W17" s="77"/>
    </row>
    <row r="18" spans="1:23" ht="25.5" customHeight="1">
      <c r="A18" s="79" t="s">
        <v>25</v>
      </c>
      <c r="B18" s="227" t="s">
        <v>231</v>
      </c>
      <c r="C18" s="243">
        <v>3</v>
      </c>
      <c r="D18" s="92">
        <f t="shared" si="3"/>
        <v>42</v>
      </c>
      <c r="E18" s="98">
        <v>34</v>
      </c>
      <c r="F18" s="93">
        <v>8</v>
      </c>
      <c r="G18" s="93">
        <v>0</v>
      </c>
      <c r="H18" s="93">
        <v>0</v>
      </c>
      <c r="I18" s="92">
        <f t="shared" si="4"/>
        <v>42</v>
      </c>
      <c r="J18" s="92">
        <f t="shared" si="5"/>
        <v>35</v>
      </c>
      <c r="K18" s="92">
        <f t="shared" si="6"/>
        <v>4</v>
      </c>
      <c r="L18" s="96">
        <v>3</v>
      </c>
      <c r="M18" s="96">
        <v>1</v>
      </c>
      <c r="N18" s="96">
        <v>31</v>
      </c>
      <c r="O18" s="96">
        <v>0</v>
      </c>
      <c r="P18" s="96">
        <v>0</v>
      </c>
      <c r="Q18" s="96">
        <v>7</v>
      </c>
      <c r="R18" s="96"/>
      <c r="S18" s="99">
        <f t="shared" si="7"/>
        <v>0</v>
      </c>
      <c r="T18" s="92">
        <f t="shared" si="8"/>
        <v>38</v>
      </c>
      <c r="U18" s="86">
        <f t="shared" si="2"/>
        <v>11.428571428571429</v>
      </c>
      <c r="V18" s="274"/>
      <c r="W18" s="77"/>
    </row>
    <row r="19" spans="1:23" ht="25.5" customHeight="1">
      <c r="A19" s="79" t="s">
        <v>26</v>
      </c>
      <c r="B19" s="227" t="s">
        <v>199</v>
      </c>
      <c r="C19" s="91">
        <v>37</v>
      </c>
      <c r="D19" s="92">
        <f t="shared" si="3"/>
        <v>53</v>
      </c>
      <c r="E19" s="106">
        <v>4</v>
      </c>
      <c r="F19" s="107">
        <v>49</v>
      </c>
      <c r="G19" s="107">
        <v>2</v>
      </c>
      <c r="H19" s="107">
        <v>0</v>
      </c>
      <c r="I19" s="92">
        <f t="shared" si="4"/>
        <v>51</v>
      </c>
      <c r="J19" s="92">
        <f t="shared" si="5"/>
        <v>50</v>
      </c>
      <c r="K19" s="92">
        <f t="shared" si="6"/>
        <v>29</v>
      </c>
      <c r="L19" s="107">
        <v>26</v>
      </c>
      <c r="M19" s="107">
        <v>3</v>
      </c>
      <c r="N19" s="107">
        <v>21</v>
      </c>
      <c r="O19" s="107">
        <v>0</v>
      </c>
      <c r="P19" s="107">
        <v>0</v>
      </c>
      <c r="Q19" s="107">
        <v>1</v>
      </c>
      <c r="R19" s="107"/>
      <c r="S19" s="99">
        <f t="shared" si="7"/>
        <v>0</v>
      </c>
      <c r="T19" s="92">
        <f t="shared" si="8"/>
        <v>22</v>
      </c>
      <c r="U19" s="86">
        <f t="shared" si="2"/>
        <v>57.99999999999999</v>
      </c>
      <c r="V19" s="274"/>
      <c r="W19" s="77"/>
    </row>
    <row r="20" spans="1:23" ht="28.5" customHeight="1">
      <c r="A20" s="79" t="s">
        <v>28</v>
      </c>
      <c r="B20" s="227" t="s">
        <v>232</v>
      </c>
      <c r="C20" s="91">
        <v>71</v>
      </c>
      <c r="D20" s="92">
        <f t="shared" si="3"/>
        <v>91</v>
      </c>
      <c r="E20" s="108">
        <v>15</v>
      </c>
      <c r="F20" s="108">
        <v>76</v>
      </c>
      <c r="G20" s="108">
        <v>3</v>
      </c>
      <c r="H20" s="93">
        <v>0</v>
      </c>
      <c r="I20" s="92">
        <f t="shared" si="4"/>
        <v>88</v>
      </c>
      <c r="J20" s="92">
        <f t="shared" si="5"/>
        <v>82</v>
      </c>
      <c r="K20" s="92">
        <f>L20+M20</f>
        <v>68</v>
      </c>
      <c r="L20" s="108">
        <v>68</v>
      </c>
      <c r="M20" s="93">
        <v>0</v>
      </c>
      <c r="N20" s="108">
        <v>14</v>
      </c>
      <c r="O20" s="93">
        <v>0</v>
      </c>
      <c r="P20" s="93">
        <v>0</v>
      </c>
      <c r="Q20" s="93">
        <v>5</v>
      </c>
      <c r="R20" s="93">
        <v>0</v>
      </c>
      <c r="S20" s="99">
        <f t="shared" si="7"/>
        <v>1</v>
      </c>
      <c r="T20" s="92">
        <f t="shared" si="8"/>
        <v>20</v>
      </c>
      <c r="U20" s="86">
        <f>K20/J20*100</f>
        <v>82.92682926829268</v>
      </c>
      <c r="V20" s="274"/>
      <c r="W20" s="77"/>
    </row>
    <row r="21" spans="1:23" ht="27" customHeight="1">
      <c r="A21" s="79" t="s">
        <v>29</v>
      </c>
      <c r="B21" s="90" t="s">
        <v>163</v>
      </c>
      <c r="C21" s="93">
        <v>0</v>
      </c>
      <c r="D21" s="92">
        <f t="shared" si="3"/>
        <v>5</v>
      </c>
      <c r="E21" s="98">
        <v>5</v>
      </c>
      <c r="F21" s="96">
        <v>0</v>
      </c>
      <c r="G21" s="96">
        <v>0</v>
      </c>
      <c r="H21" s="96">
        <v>5</v>
      </c>
      <c r="I21" s="92">
        <f t="shared" si="4"/>
        <v>0</v>
      </c>
      <c r="J21" s="92">
        <f t="shared" si="5"/>
        <v>0</v>
      </c>
      <c r="K21" s="92">
        <f>L21+M21</f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9">
        <f>I21-SUM(J21,Q21:R21)</f>
        <v>0</v>
      </c>
      <c r="T21" s="92">
        <f>I21-K21</f>
        <v>0</v>
      </c>
      <c r="U21" s="86"/>
      <c r="V21" s="275"/>
      <c r="W21" s="77"/>
    </row>
    <row r="22" spans="1:23" ht="27" customHeight="1">
      <c r="A22" s="87" t="s">
        <v>1</v>
      </c>
      <c r="B22" s="88" t="s">
        <v>8</v>
      </c>
      <c r="C22" s="109">
        <f aca="true" t="shared" si="9" ref="C22:T22">SUM(C23,C34,C38,C44,C50,C54,C58,C63,C68,C72)</f>
        <v>7747</v>
      </c>
      <c r="D22" s="109">
        <f t="shared" si="9"/>
        <v>16566</v>
      </c>
      <c r="E22" s="109">
        <f t="shared" si="9"/>
        <v>5782</v>
      </c>
      <c r="F22" s="109">
        <f t="shared" si="9"/>
        <v>10784</v>
      </c>
      <c r="G22" s="109">
        <f t="shared" si="9"/>
        <v>136</v>
      </c>
      <c r="H22" s="109">
        <f t="shared" si="9"/>
        <v>4</v>
      </c>
      <c r="I22" s="109">
        <f t="shared" si="9"/>
        <v>16426</v>
      </c>
      <c r="J22" s="109">
        <f t="shared" si="9"/>
        <v>12375</v>
      </c>
      <c r="K22" s="109">
        <f t="shared" si="9"/>
        <v>9408</v>
      </c>
      <c r="L22" s="109">
        <f t="shared" si="9"/>
        <v>9049</v>
      </c>
      <c r="M22" s="109">
        <f t="shared" si="9"/>
        <v>359</v>
      </c>
      <c r="N22" s="109">
        <f t="shared" si="9"/>
        <v>2961</v>
      </c>
      <c r="O22" s="109">
        <f t="shared" si="9"/>
        <v>6</v>
      </c>
      <c r="P22" s="109">
        <f t="shared" si="9"/>
        <v>0</v>
      </c>
      <c r="Q22" s="109">
        <f t="shared" si="9"/>
        <v>3847</v>
      </c>
      <c r="R22" s="109">
        <f t="shared" si="9"/>
        <v>200</v>
      </c>
      <c r="S22" s="109">
        <f t="shared" si="9"/>
        <v>4</v>
      </c>
      <c r="T22" s="109">
        <f t="shared" si="9"/>
        <v>7018</v>
      </c>
      <c r="U22" s="86">
        <f t="shared" si="2"/>
        <v>76.02424242424243</v>
      </c>
      <c r="V22" s="275"/>
      <c r="W22" s="77"/>
    </row>
    <row r="23" spans="1:23" ht="29.25" customHeight="1">
      <c r="A23" s="87" t="s">
        <v>13</v>
      </c>
      <c r="B23" s="110" t="s">
        <v>236</v>
      </c>
      <c r="C23" s="89">
        <f>SUM(C24:C33)</f>
        <v>1198</v>
      </c>
      <c r="D23" s="89">
        <f aca="true" t="shared" si="10" ref="D23:T23">SUM(D24:D33)</f>
        <v>2909</v>
      </c>
      <c r="E23" s="89">
        <f t="shared" si="10"/>
        <v>1171</v>
      </c>
      <c r="F23" s="89">
        <f t="shared" si="10"/>
        <v>1738</v>
      </c>
      <c r="G23" s="89">
        <f t="shared" si="10"/>
        <v>25</v>
      </c>
      <c r="H23" s="89">
        <f t="shared" si="10"/>
        <v>0</v>
      </c>
      <c r="I23" s="89">
        <f t="shared" si="10"/>
        <v>2884</v>
      </c>
      <c r="J23" s="89">
        <f t="shared" si="10"/>
        <v>2180</v>
      </c>
      <c r="K23" s="89">
        <f t="shared" si="10"/>
        <v>1556</v>
      </c>
      <c r="L23" s="89">
        <f t="shared" si="10"/>
        <v>1498</v>
      </c>
      <c r="M23" s="89">
        <f t="shared" si="10"/>
        <v>58</v>
      </c>
      <c r="N23" s="89">
        <f t="shared" si="10"/>
        <v>624</v>
      </c>
      <c r="O23" s="89">
        <f t="shared" si="10"/>
        <v>0</v>
      </c>
      <c r="P23" s="89">
        <f t="shared" si="10"/>
        <v>0</v>
      </c>
      <c r="Q23" s="89">
        <f t="shared" si="10"/>
        <v>691</v>
      </c>
      <c r="R23" s="89">
        <f t="shared" si="10"/>
        <v>9</v>
      </c>
      <c r="S23" s="89">
        <f t="shared" si="10"/>
        <v>4</v>
      </c>
      <c r="T23" s="89">
        <f t="shared" si="10"/>
        <v>1328</v>
      </c>
      <c r="U23" s="86">
        <f t="shared" si="2"/>
        <v>71.37614678899082</v>
      </c>
      <c r="V23" s="273"/>
      <c r="W23" s="77"/>
    </row>
    <row r="24" spans="1:23" ht="26.25" customHeight="1">
      <c r="A24" s="79" t="s">
        <v>15</v>
      </c>
      <c r="B24" s="90" t="s">
        <v>170</v>
      </c>
      <c r="C24" s="102">
        <v>68</v>
      </c>
      <c r="D24" s="92">
        <f>E24+F24</f>
        <v>183</v>
      </c>
      <c r="E24" s="111">
        <v>82</v>
      </c>
      <c r="F24" s="102">
        <v>101</v>
      </c>
      <c r="G24" s="102">
        <v>3</v>
      </c>
      <c r="H24" s="102">
        <v>0</v>
      </c>
      <c r="I24" s="92">
        <f t="shared" si="4"/>
        <v>180</v>
      </c>
      <c r="J24" s="92">
        <f aca="true" t="shared" si="11" ref="J24:J74">K24+SUM(N24:P24)</f>
        <v>123</v>
      </c>
      <c r="K24" s="92">
        <f t="shared" si="6"/>
        <v>96</v>
      </c>
      <c r="L24" s="102">
        <v>93</v>
      </c>
      <c r="M24" s="102">
        <v>3</v>
      </c>
      <c r="N24" s="102">
        <v>27</v>
      </c>
      <c r="O24" s="102">
        <v>0</v>
      </c>
      <c r="P24" s="102">
        <v>0</v>
      </c>
      <c r="Q24" s="102">
        <v>57</v>
      </c>
      <c r="R24" s="102">
        <v>0</v>
      </c>
      <c r="S24" s="99">
        <f aca="true" t="shared" si="12" ref="S24:S74">I24-SUM(J24,Q24:R24)</f>
        <v>0</v>
      </c>
      <c r="T24" s="92">
        <f t="shared" si="8"/>
        <v>84</v>
      </c>
      <c r="U24" s="86">
        <f t="shared" si="2"/>
        <v>78.04878048780488</v>
      </c>
      <c r="V24" s="276"/>
      <c r="W24" s="77"/>
    </row>
    <row r="25" spans="1:23" ht="26.25" customHeight="1">
      <c r="A25" s="79" t="s">
        <v>16</v>
      </c>
      <c r="B25" s="90" t="s">
        <v>169</v>
      </c>
      <c r="C25" s="102">
        <v>102</v>
      </c>
      <c r="D25" s="92">
        <f aca="true" t="shared" si="13" ref="D25:D33">E25+F25</f>
        <v>179</v>
      </c>
      <c r="E25" s="111">
        <v>41</v>
      </c>
      <c r="F25" s="102">
        <v>138</v>
      </c>
      <c r="G25" s="102">
        <v>0</v>
      </c>
      <c r="H25" s="102">
        <v>0</v>
      </c>
      <c r="I25" s="92">
        <f t="shared" si="4"/>
        <v>179</v>
      </c>
      <c r="J25" s="92">
        <f t="shared" si="11"/>
        <v>172</v>
      </c>
      <c r="K25" s="92">
        <f t="shared" si="6"/>
        <v>120</v>
      </c>
      <c r="L25" s="102">
        <v>115</v>
      </c>
      <c r="M25" s="102">
        <v>5</v>
      </c>
      <c r="N25" s="102">
        <v>52</v>
      </c>
      <c r="O25" s="102">
        <v>0</v>
      </c>
      <c r="P25" s="102">
        <v>0</v>
      </c>
      <c r="Q25" s="102">
        <v>6</v>
      </c>
      <c r="R25" s="102">
        <v>1</v>
      </c>
      <c r="S25" s="99">
        <f t="shared" si="12"/>
        <v>0</v>
      </c>
      <c r="T25" s="92">
        <f t="shared" si="8"/>
        <v>59</v>
      </c>
      <c r="U25" s="86">
        <f t="shared" si="2"/>
        <v>69.76744186046511</v>
      </c>
      <c r="V25" s="277"/>
      <c r="W25" s="77"/>
    </row>
    <row r="26" spans="1:23" ht="25.5" customHeight="1">
      <c r="A26" s="79" t="s">
        <v>40</v>
      </c>
      <c r="B26" s="90" t="s">
        <v>234</v>
      </c>
      <c r="C26" s="102">
        <v>43</v>
      </c>
      <c r="D26" s="92">
        <f t="shared" si="13"/>
        <v>133</v>
      </c>
      <c r="E26" s="111">
        <v>69</v>
      </c>
      <c r="F26" s="102">
        <v>64</v>
      </c>
      <c r="G26" s="102">
        <v>0</v>
      </c>
      <c r="H26" s="102">
        <v>0</v>
      </c>
      <c r="I26" s="92">
        <f t="shared" si="4"/>
        <v>133</v>
      </c>
      <c r="J26" s="92">
        <f t="shared" si="11"/>
        <v>101</v>
      </c>
      <c r="K26" s="92">
        <f t="shared" si="6"/>
        <v>59</v>
      </c>
      <c r="L26" s="102">
        <v>54</v>
      </c>
      <c r="M26" s="102">
        <v>5</v>
      </c>
      <c r="N26" s="102">
        <v>42</v>
      </c>
      <c r="O26" s="102">
        <v>0</v>
      </c>
      <c r="P26" s="102">
        <v>0</v>
      </c>
      <c r="Q26" s="102">
        <v>25</v>
      </c>
      <c r="R26" s="102">
        <v>7</v>
      </c>
      <c r="S26" s="99">
        <f t="shared" si="12"/>
        <v>0</v>
      </c>
      <c r="T26" s="92">
        <f t="shared" si="8"/>
        <v>74</v>
      </c>
      <c r="U26" s="86">
        <f t="shared" si="2"/>
        <v>58.415841584158414</v>
      </c>
      <c r="V26" s="277"/>
      <c r="W26" s="77"/>
    </row>
    <row r="27" spans="1:23" ht="27.75" customHeight="1">
      <c r="A27" s="79" t="s">
        <v>42</v>
      </c>
      <c r="B27" s="90" t="s">
        <v>171</v>
      </c>
      <c r="C27" s="102">
        <v>10</v>
      </c>
      <c r="D27" s="92">
        <f t="shared" si="13"/>
        <v>9</v>
      </c>
      <c r="E27" s="111">
        <v>7</v>
      </c>
      <c r="F27" s="102">
        <v>2</v>
      </c>
      <c r="G27" s="102">
        <v>0</v>
      </c>
      <c r="H27" s="102">
        <v>0</v>
      </c>
      <c r="I27" s="92">
        <f t="shared" si="4"/>
        <v>9</v>
      </c>
      <c r="J27" s="92">
        <f t="shared" si="11"/>
        <v>9</v>
      </c>
      <c r="K27" s="92">
        <f t="shared" si="6"/>
        <v>9</v>
      </c>
      <c r="L27" s="102">
        <v>9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99">
        <f t="shared" si="12"/>
        <v>0</v>
      </c>
      <c r="T27" s="92">
        <f t="shared" si="8"/>
        <v>0</v>
      </c>
      <c r="U27" s="86">
        <f t="shared" si="2"/>
        <v>100</v>
      </c>
      <c r="V27" s="277"/>
      <c r="W27" s="77"/>
    </row>
    <row r="28" spans="1:23" ht="27" customHeight="1">
      <c r="A28" s="79" t="s">
        <v>43</v>
      </c>
      <c r="B28" s="90" t="s">
        <v>172</v>
      </c>
      <c r="C28" s="102">
        <v>152</v>
      </c>
      <c r="D28" s="92">
        <f t="shared" si="13"/>
        <v>375</v>
      </c>
      <c r="E28" s="111">
        <v>178</v>
      </c>
      <c r="F28" s="102">
        <v>197</v>
      </c>
      <c r="G28" s="102">
        <v>2</v>
      </c>
      <c r="H28" s="102">
        <v>0</v>
      </c>
      <c r="I28" s="92">
        <f t="shared" si="4"/>
        <v>373</v>
      </c>
      <c r="J28" s="92">
        <f t="shared" si="11"/>
        <v>272</v>
      </c>
      <c r="K28" s="92">
        <f t="shared" si="6"/>
        <v>179</v>
      </c>
      <c r="L28" s="102">
        <v>172</v>
      </c>
      <c r="M28" s="102">
        <v>7</v>
      </c>
      <c r="N28" s="102">
        <v>93</v>
      </c>
      <c r="O28" s="102">
        <v>0</v>
      </c>
      <c r="P28" s="102">
        <v>0</v>
      </c>
      <c r="Q28" s="102">
        <v>101</v>
      </c>
      <c r="R28" s="102">
        <v>0</v>
      </c>
      <c r="S28" s="99">
        <f t="shared" si="12"/>
        <v>0</v>
      </c>
      <c r="T28" s="92">
        <f t="shared" si="8"/>
        <v>194</v>
      </c>
      <c r="U28" s="86">
        <f t="shared" si="2"/>
        <v>65.80882352941177</v>
      </c>
      <c r="V28" s="277"/>
      <c r="W28" s="77"/>
    </row>
    <row r="29" spans="1:23" ht="29.25" customHeight="1">
      <c r="A29" s="79" t="s">
        <v>63</v>
      </c>
      <c r="B29" s="90" t="s">
        <v>230</v>
      </c>
      <c r="C29" s="102">
        <v>168</v>
      </c>
      <c r="D29" s="92">
        <f t="shared" si="13"/>
        <v>421</v>
      </c>
      <c r="E29" s="111">
        <v>170</v>
      </c>
      <c r="F29" s="102">
        <v>251</v>
      </c>
      <c r="G29" s="102">
        <v>5</v>
      </c>
      <c r="H29" s="102">
        <v>0</v>
      </c>
      <c r="I29" s="92">
        <f t="shared" si="4"/>
        <v>416</v>
      </c>
      <c r="J29" s="92">
        <f t="shared" si="11"/>
        <v>296</v>
      </c>
      <c r="K29" s="92">
        <f t="shared" si="6"/>
        <v>236</v>
      </c>
      <c r="L29" s="102">
        <v>220</v>
      </c>
      <c r="M29" s="102">
        <v>16</v>
      </c>
      <c r="N29" s="102">
        <v>60</v>
      </c>
      <c r="O29" s="102">
        <v>0</v>
      </c>
      <c r="P29" s="102">
        <v>0</v>
      </c>
      <c r="Q29" s="102">
        <v>120</v>
      </c>
      <c r="R29" s="102"/>
      <c r="S29" s="99">
        <f t="shared" si="12"/>
        <v>0</v>
      </c>
      <c r="T29" s="92">
        <f t="shared" si="8"/>
        <v>180</v>
      </c>
      <c r="U29" s="86">
        <f t="shared" si="2"/>
        <v>79.72972972972973</v>
      </c>
      <c r="V29" s="277"/>
      <c r="W29" s="77"/>
    </row>
    <row r="30" spans="1:23" ht="25.5" customHeight="1">
      <c r="A30" s="79" t="s">
        <v>64</v>
      </c>
      <c r="B30" s="90" t="s">
        <v>173</v>
      </c>
      <c r="C30" s="102">
        <v>145</v>
      </c>
      <c r="D30" s="92">
        <f t="shared" si="13"/>
        <v>381</v>
      </c>
      <c r="E30" s="111">
        <v>167</v>
      </c>
      <c r="F30" s="102">
        <v>214</v>
      </c>
      <c r="G30" s="102">
        <v>0</v>
      </c>
      <c r="H30" s="102">
        <v>0</v>
      </c>
      <c r="I30" s="92">
        <f t="shared" si="4"/>
        <v>381</v>
      </c>
      <c r="J30" s="92">
        <f t="shared" si="11"/>
        <v>266</v>
      </c>
      <c r="K30" s="92">
        <f t="shared" si="6"/>
        <v>195</v>
      </c>
      <c r="L30" s="102">
        <v>192</v>
      </c>
      <c r="M30" s="102">
        <v>3</v>
      </c>
      <c r="N30" s="102">
        <v>71</v>
      </c>
      <c r="O30" s="102">
        <v>0</v>
      </c>
      <c r="P30" s="102">
        <v>0</v>
      </c>
      <c r="Q30" s="102">
        <v>110</v>
      </c>
      <c r="R30" s="102">
        <v>1</v>
      </c>
      <c r="S30" s="99">
        <f t="shared" si="12"/>
        <v>4</v>
      </c>
      <c r="T30" s="92">
        <f t="shared" si="8"/>
        <v>186</v>
      </c>
      <c r="U30" s="86">
        <f t="shared" si="2"/>
        <v>73.30827067669173</v>
      </c>
      <c r="V30" s="277"/>
      <c r="W30" s="77"/>
    </row>
    <row r="31" spans="1:23" ht="23.25" customHeight="1">
      <c r="A31" s="79" t="s">
        <v>67</v>
      </c>
      <c r="B31" s="90" t="s">
        <v>174</v>
      </c>
      <c r="C31" s="102">
        <v>146</v>
      </c>
      <c r="D31" s="92">
        <f t="shared" si="13"/>
        <v>433</v>
      </c>
      <c r="E31" s="111">
        <v>251</v>
      </c>
      <c r="F31" s="102">
        <v>182</v>
      </c>
      <c r="G31" s="102">
        <v>4</v>
      </c>
      <c r="H31" s="102">
        <v>0</v>
      </c>
      <c r="I31" s="92">
        <f t="shared" si="4"/>
        <v>429</v>
      </c>
      <c r="J31" s="92">
        <f t="shared" si="11"/>
        <v>238</v>
      </c>
      <c r="K31" s="92">
        <f t="shared" si="6"/>
        <v>176</v>
      </c>
      <c r="L31" s="102">
        <v>170</v>
      </c>
      <c r="M31" s="102">
        <v>6</v>
      </c>
      <c r="N31" s="102">
        <v>62</v>
      </c>
      <c r="O31" s="102">
        <v>0</v>
      </c>
      <c r="P31" s="102">
        <v>0</v>
      </c>
      <c r="Q31" s="102">
        <v>191</v>
      </c>
      <c r="R31" s="102">
        <v>0</v>
      </c>
      <c r="S31" s="99">
        <f t="shared" si="12"/>
        <v>0</v>
      </c>
      <c r="T31" s="92">
        <f t="shared" si="8"/>
        <v>253</v>
      </c>
      <c r="U31" s="86">
        <f t="shared" si="2"/>
        <v>73.94957983193278</v>
      </c>
      <c r="V31" s="277"/>
      <c r="W31" s="77"/>
    </row>
    <row r="32" spans="1:23" ht="22.5" customHeight="1">
      <c r="A32" s="79" t="s">
        <v>154</v>
      </c>
      <c r="B32" s="90" t="s">
        <v>175</v>
      </c>
      <c r="C32" s="102">
        <v>205</v>
      </c>
      <c r="D32" s="92">
        <f t="shared" si="13"/>
        <v>459</v>
      </c>
      <c r="E32" s="111">
        <v>121</v>
      </c>
      <c r="F32" s="102">
        <v>338</v>
      </c>
      <c r="G32" s="102">
        <v>3</v>
      </c>
      <c r="H32" s="102">
        <v>0</v>
      </c>
      <c r="I32" s="92">
        <f t="shared" si="4"/>
        <v>456</v>
      </c>
      <c r="J32" s="92">
        <f t="shared" si="11"/>
        <v>406</v>
      </c>
      <c r="K32" s="92">
        <f t="shared" si="6"/>
        <v>271</v>
      </c>
      <c r="L32" s="102">
        <v>261</v>
      </c>
      <c r="M32" s="102">
        <v>10</v>
      </c>
      <c r="N32" s="102">
        <v>135</v>
      </c>
      <c r="O32" s="102">
        <v>0</v>
      </c>
      <c r="P32" s="102">
        <v>0</v>
      </c>
      <c r="Q32" s="102">
        <v>50</v>
      </c>
      <c r="R32" s="102">
        <v>0</v>
      </c>
      <c r="S32" s="99">
        <f t="shared" si="12"/>
        <v>0</v>
      </c>
      <c r="T32" s="92">
        <f t="shared" si="8"/>
        <v>185</v>
      </c>
      <c r="U32" s="86">
        <f t="shared" si="2"/>
        <v>66.7487684729064</v>
      </c>
      <c r="V32" s="277"/>
      <c r="W32" s="77"/>
    </row>
    <row r="33" spans="1:23" ht="28.5" customHeight="1">
      <c r="A33" s="79" t="s">
        <v>233</v>
      </c>
      <c r="B33" s="90" t="s">
        <v>176</v>
      </c>
      <c r="C33" s="102">
        <v>159</v>
      </c>
      <c r="D33" s="92">
        <f t="shared" si="13"/>
        <v>336</v>
      </c>
      <c r="E33" s="111">
        <v>85</v>
      </c>
      <c r="F33" s="102">
        <v>251</v>
      </c>
      <c r="G33" s="102">
        <v>8</v>
      </c>
      <c r="H33" s="102">
        <v>0</v>
      </c>
      <c r="I33" s="92">
        <f t="shared" si="4"/>
        <v>328</v>
      </c>
      <c r="J33" s="92">
        <f t="shared" si="11"/>
        <v>297</v>
      </c>
      <c r="K33" s="92">
        <f t="shared" si="6"/>
        <v>215</v>
      </c>
      <c r="L33" s="102">
        <v>212</v>
      </c>
      <c r="M33" s="102">
        <v>3</v>
      </c>
      <c r="N33" s="102">
        <v>82</v>
      </c>
      <c r="O33" s="102">
        <v>0</v>
      </c>
      <c r="P33" s="102">
        <v>0</v>
      </c>
      <c r="Q33" s="102">
        <v>31</v>
      </c>
      <c r="R33" s="102">
        <v>0</v>
      </c>
      <c r="S33" s="99">
        <f t="shared" si="12"/>
        <v>0</v>
      </c>
      <c r="T33" s="92">
        <f t="shared" si="8"/>
        <v>113</v>
      </c>
      <c r="U33" s="86">
        <f t="shared" si="2"/>
        <v>72.39057239057239</v>
      </c>
      <c r="V33" s="277"/>
      <c r="W33" s="77"/>
    </row>
    <row r="34" spans="1:23" ht="30" customHeight="1">
      <c r="A34" s="87" t="s">
        <v>14</v>
      </c>
      <c r="B34" s="112" t="s">
        <v>237</v>
      </c>
      <c r="C34" s="89">
        <f>SUM(C35:C37)</f>
        <v>994</v>
      </c>
      <c r="D34" s="89">
        <f aca="true" t="shared" si="14" ref="D34:T34">SUM(D35:D37)</f>
        <v>1721</v>
      </c>
      <c r="E34" s="89">
        <f t="shared" si="14"/>
        <v>605</v>
      </c>
      <c r="F34" s="89">
        <f t="shared" si="14"/>
        <v>1116</v>
      </c>
      <c r="G34" s="89">
        <f t="shared" si="14"/>
        <v>30</v>
      </c>
      <c r="H34" s="89">
        <f t="shared" si="14"/>
        <v>0</v>
      </c>
      <c r="I34" s="89">
        <f t="shared" si="14"/>
        <v>1691</v>
      </c>
      <c r="J34" s="89">
        <f t="shared" si="14"/>
        <v>1303</v>
      </c>
      <c r="K34" s="89">
        <f t="shared" si="14"/>
        <v>899</v>
      </c>
      <c r="L34" s="89">
        <f t="shared" si="14"/>
        <v>865</v>
      </c>
      <c r="M34" s="89">
        <f t="shared" si="14"/>
        <v>34</v>
      </c>
      <c r="N34" s="89">
        <f t="shared" si="14"/>
        <v>404</v>
      </c>
      <c r="O34" s="89">
        <f t="shared" si="14"/>
        <v>0</v>
      </c>
      <c r="P34" s="89">
        <f t="shared" si="14"/>
        <v>0</v>
      </c>
      <c r="Q34" s="89">
        <f t="shared" si="14"/>
        <v>346</v>
      </c>
      <c r="R34" s="89">
        <f t="shared" si="14"/>
        <v>42</v>
      </c>
      <c r="S34" s="89">
        <f t="shared" si="14"/>
        <v>0</v>
      </c>
      <c r="T34" s="89">
        <f t="shared" si="14"/>
        <v>792</v>
      </c>
      <c r="U34" s="86">
        <f t="shared" si="2"/>
        <v>68.99462778204143</v>
      </c>
      <c r="V34" s="273"/>
      <c r="W34" s="77"/>
    </row>
    <row r="35" spans="1:23" ht="30.75" customHeight="1">
      <c r="A35" s="79" t="s">
        <v>17</v>
      </c>
      <c r="B35" s="90" t="s">
        <v>177</v>
      </c>
      <c r="C35" s="102">
        <v>332</v>
      </c>
      <c r="D35" s="92">
        <f>E35+F35</f>
        <v>694</v>
      </c>
      <c r="E35" s="93">
        <v>327</v>
      </c>
      <c r="F35" s="93">
        <v>367</v>
      </c>
      <c r="G35" s="101">
        <v>2</v>
      </c>
      <c r="H35" s="102">
        <v>0</v>
      </c>
      <c r="I35" s="92">
        <f t="shared" si="4"/>
        <v>692</v>
      </c>
      <c r="J35" s="92">
        <f t="shared" si="11"/>
        <v>462</v>
      </c>
      <c r="K35" s="92">
        <f t="shared" si="6"/>
        <v>308</v>
      </c>
      <c r="L35" s="101">
        <v>294</v>
      </c>
      <c r="M35" s="101">
        <v>14</v>
      </c>
      <c r="N35" s="101">
        <v>154</v>
      </c>
      <c r="O35" s="101">
        <v>0</v>
      </c>
      <c r="P35" s="101">
        <v>0</v>
      </c>
      <c r="Q35" s="101">
        <v>207</v>
      </c>
      <c r="R35" s="101">
        <v>23</v>
      </c>
      <c r="S35" s="99">
        <f t="shared" si="12"/>
        <v>0</v>
      </c>
      <c r="T35" s="92">
        <f t="shared" si="8"/>
        <v>384</v>
      </c>
      <c r="U35" s="86">
        <f t="shared" si="2"/>
        <v>66.66666666666666</v>
      </c>
      <c r="V35" s="275"/>
      <c r="W35" s="77"/>
    </row>
    <row r="36" spans="1:23" ht="30" customHeight="1">
      <c r="A36" s="79" t="s">
        <v>18</v>
      </c>
      <c r="B36" s="90" t="s">
        <v>178</v>
      </c>
      <c r="C36" s="102">
        <v>354</v>
      </c>
      <c r="D36" s="92">
        <f>E36+F36</f>
        <v>500</v>
      </c>
      <c r="E36" s="93">
        <v>125</v>
      </c>
      <c r="F36" s="93">
        <v>375</v>
      </c>
      <c r="G36" s="101">
        <v>26</v>
      </c>
      <c r="H36" s="102">
        <v>0</v>
      </c>
      <c r="I36" s="92">
        <f t="shared" si="4"/>
        <v>474</v>
      </c>
      <c r="J36" s="92">
        <f t="shared" si="11"/>
        <v>421</v>
      </c>
      <c r="K36" s="92">
        <f t="shared" si="6"/>
        <v>312</v>
      </c>
      <c r="L36" s="101">
        <v>304</v>
      </c>
      <c r="M36" s="101">
        <v>8</v>
      </c>
      <c r="N36" s="101">
        <v>109</v>
      </c>
      <c r="O36" s="101">
        <v>0</v>
      </c>
      <c r="P36" s="101">
        <v>0</v>
      </c>
      <c r="Q36" s="101">
        <v>52</v>
      </c>
      <c r="R36" s="101">
        <v>1</v>
      </c>
      <c r="S36" s="99">
        <f t="shared" si="12"/>
        <v>0</v>
      </c>
      <c r="T36" s="92">
        <f t="shared" si="8"/>
        <v>162</v>
      </c>
      <c r="U36" s="86">
        <f t="shared" si="2"/>
        <v>74.10926365795724</v>
      </c>
      <c r="V36" s="275"/>
      <c r="W36" s="77"/>
    </row>
    <row r="37" spans="1:23" ht="26.25" customHeight="1">
      <c r="A37" s="79" t="s">
        <v>85</v>
      </c>
      <c r="B37" s="90" t="s">
        <v>179</v>
      </c>
      <c r="C37" s="102">
        <v>308</v>
      </c>
      <c r="D37" s="92">
        <f>E37+F37</f>
        <v>527</v>
      </c>
      <c r="E37" s="93">
        <v>153</v>
      </c>
      <c r="F37" s="93">
        <v>374</v>
      </c>
      <c r="G37" s="101">
        <v>2</v>
      </c>
      <c r="H37" s="102">
        <v>0</v>
      </c>
      <c r="I37" s="92">
        <f t="shared" si="4"/>
        <v>525</v>
      </c>
      <c r="J37" s="92">
        <f t="shared" si="11"/>
        <v>420</v>
      </c>
      <c r="K37" s="92">
        <f t="shared" si="6"/>
        <v>279</v>
      </c>
      <c r="L37" s="101">
        <v>267</v>
      </c>
      <c r="M37" s="101">
        <v>12</v>
      </c>
      <c r="N37" s="101">
        <v>141</v>
      </c>
      <c r="O37" s="101">
        <v>0</v>
      </c>
      <c r="P37" s="101">
        <v>0</v>
      </c>
      <c r="Q37" s="101">
        <v>87</v>
      </c>
      <c r="R37" s="101">
        <v>18</v>
      </c>
      <c r="S37" s="99">
        <f t="shared" si="12"/>
        <v>0</v>
      </c>
      <c r="T37" s="92">
        <f t="shared" si="8"/>
        <v>246</v>
      </c>
      <c r="U37" s="86">
        <f t="shared" si="2"/>
        <v>66.42857142857143</v>
      </c>
      <c r="V37" s="275"/>
      <c r="W37" s="77"/>
    </row>
    <row r="38" spans="1:23" ht="27.75" customHeight="1">
      <c r="A38" s="87" t="s">
        <v>19</v>
      </c>
      <c r="B38" s="110" t="s">
        <v>238</v>
      </c>
      <c r="C38" s="89">
        <f>SUM(C39:C43)</f>
        <v>933</v>
      </c>
      <c r="D38" s="89">
        <f aca="true" t="shared" si="15" ref="D38:T38">SUM(D39:D43)</f>
        <v>2446</v>
      </c>
      <c r="E38" s="89">
        <f t="shared" si="15"/>
        <v>727</v>
      </c>
      <c r="F38" s="89">
        <f t="shared" si="15"/>
        <v>1719</v>
      </c>
      <c r="G38" s="89">
        <f t="shared" si="15"/>
        <v>7</v>
      </c>
      <c r="H38" s="89">
        <f t="shared" si="15"/>
        <v>4</v>
      </c>
      <c r="I38" s="89">
        <f t="shared" si="15"/>
        <v>2435</v>
      </c>
      <c r="J38" s="89">
        <f t="shared" si="15"/>
        <v>1865</v>
      </c>
      <c r="K38" s="89">
        <f t="shared" si="15"/>
        <v>1535</v>
      </c>
      <c r="L38" s="89">
        <f t="shared" si="15"/>
        <v>1455</v>
      </c>
      <c r="M38" s="89">
        <f t="shared" si="15"/>
        <v>80</v>
      </c>
      <c r="N38" s="89">
        <f t="shared" si="15"/>
        <v>329</v>
      </c>
      <c r="O38" s="89">
        <f t="shared" si="15"/>
        <v>1</v>
      </c>
      <c r="P38" s="89">
        <f t="shared" si="15"/>
        <v>0</v>
      </c>
      <c r="Q38" s="89">
        <f t="shared" si="15"/>
        <v>556</v>
      </c>
      <c r="R38" s="89">
        <f t="shared" si="15"/>
        <v>14</v>
      </c>
      <c r="S38" s="89">
        <f t="shared" si="15"/>
        <v>0</v>
      </c>
      <c r="T38" s="89">
        <f t="shared" si="15"/>
        <v>900</v>
      </c>
      <c r="U38" s="86">
        <f t="shared" si="2"/>
        <v>82.30563002680965</v>
      </c>
      <c r="V38" s="273"/>
      <c r="W38" s="77"/>
    </row>
    <row r="39" spans="1:23" ht="25.5" customHeight="1">
      <c r="A39" s="87"/>
      <c r="B39" s="88" t="s">
        <v>180</v>
      </c>
      <c r="C39" s="114">
        <v>4</v>
      </c>
      <c r="D39" s="92">
        <f>E39+F39</f>
        <v>4</v>
      </c>
      <c r="E39" s="101">
        <v>0</v>
      </c>
      <c r="F39" s="101">
        <v>4</v>
      </c>
      <c r="G39" s="101">
        <v>0</v>
      </c>
      <c r="H39" s="101">
        <v>0</v>
      </c>
      <c r="I39" s="92">
        <f t="shared" si="4"/>
        <v>4</v>
      </c>
      <c r="J39" s="92">
        <f t="shared" si="11"/>
        <v>4</v>
      </c>
      <c r="K39" s="92">
        <f t="shared" si="6"/>
        <v>4</v>
      </c>
      <c r="L39" s="102">
        <v>4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99">
        <f t="shared" si="12"/>
        <v>0</v>
      </c>
      <c r="T39" s="92">
        <f t="shared" si="8"/>
        <v>0</v>
      </c>
      <c r="U39" s="86">
        <f t="shared" si="2"/>
        <v>100</v>
      </c>
      <c r="V39" s="273"/>
      <c r="W39" s="77"/>
    </row>
    <row r="40" spans="1:23" ht="25.5" customHeight="1">
      <c r="A40" s="79" t="s">
        <v>45</v>
      </c>
      <c r="B40" s="90" t="s">
        <v>181</v>
      </c>
      <c r="C40" s="102">
        <v>204</v>
      </c>
      <c r="D40" s="92">
        <f>E40+F40</f>
        <v>613</v>
      </c>
      <c r="E40" s="115">
        <v>213</v>
      </c>
      <c r="F40" s="102">
        <v>400</v>
      </c>
      <c r="G40" s="102">
        <v>1</v>
      </c>
      <c r="H40" s="101">
        <v>0</v>
      </c>
      <c r="I40" s="92">
        <f t="shared" si="4"/>
        <v>612</v>
      </c>
      <c r="J40" s="92">
        <f t="shared" si="11"/>
        <v>422</v>
      </c>
      <c r="K40" s="92">
        <f t="shared" si="6"/>
        <v>361</v>
      </c>
      <c r="L40" s="101">
        <v>346</v>
      </c>
      <c r="M40" s="101">
        <v>15</v>
      </c>
      <c r="N40" s="101">
        <v>61</v>
      </c>
      <c r="O40" s="101">
        <v>0</v>
      </c>
      <c r="P40" s="101">
        <v>0</v>
      </c>
      <c r="Q40" s="116">
        <v>188</v>
      </c>
      <c r="R40" s="101">
        <v>2</v>
      </c>
      <c r="S40" s="99">
        <f t="shared" si="12"/>
        <v>0</v>
      </c>
      <c r="T40" s="92">
        <f t="shared" si="8"/>
        <v>251</v>
      </c>
      <c r="U40" s="86">
        <f t="shared" si="2"/>
        <v>85.54502369668246</v>
      </c>
      <c r="V40" s="275"/>
      <c r="W40" s="77"/>
    </row>
    <row r="41" spans="1:23" ht="27.75" customHeight="1">
      <c r="A41" s="79" t="s">
        <v>46</v>
      </c>
      <c r="B41" s="90" t="s">
        <v>182</v>
      </c>
      <c r="C41" s="102">
        <v>249</v>
      </c>
      <c r="D41" s="92">
        <f>E41+F41</f>
        <v>563</v>
      </c>
      <c r="E41" s="115">
        <v>110</v>
      </c>
      <c r="F41" s="102">
        <v>453</v>
      </c>
      <c r="G41" s="102">
        <v>6</v>
      </c>
      <c r="H41" s="101">
        <v>4</v>
      </c>
      <c r="I41" s="92">
        <f t="shared" si="4"/>
        <v>553</v>
      </c>
      <c r="J41" s="92">
        <f t="shared" si="11"/>
        <v>483</v>
      </c>
      <c r="K41" s="92">
        <f t="shared" si="6"/>
        <v>406</v>
      </c>
      <c r="L41" s="101">
        <v>396</v>
      </c>
      <c r="M41" s="101">
        <v>10</v>
      </c>
      <c r="N41" s="101">
        <v>77</v>
      </c>
      <c r="O41" s="101">
        <v>0</v>
      </c>
      <c r="P41" s="101">
        <v>0</v>
      </c>
      <c r="Q41" s="116">
        <v>66</v>
      </c>
      <c r="R41" s="101">
        <v>4</v>
      </c>
      <c r="S41" s="99">
        <f t="shared" si="12"/>
        <v>0</v>
      </c>
      <c r="T41" s="92">
        <f t="shared" si="8"/>
        <v>147</v>
      </c>
      <c r="U41" s="86">
        <f t="shared" si="2"/>
        <v>84.05797101449275</v>
      </c>
      <c r="V41" s="275"/>
      <c r="W41" s="77"/>
    </row>
    <row r="42" spans="1:23" ht="29.25" customHeight="1">
      <c r="A42" s="79" t="s">
        <v>70</v>
      </c>
      <c r="B42" s="90" t="s">
        <v>222</v>
      </c>
      <c r="C42" s="102">
        <v>268</v>
      </c>
      <c r="D42" s="92">
        <f>E42+F42</f>
        <v>747</v>
      </c>
      <c r="E42" s="115">
        <v>286</v>
      </c>
      <c r="F42" s="102">
        <v>461</v>
      </c>
      <c r="G42" s="101">
        <v>0</v>
      </c>
      <c r="H42" s="101">
        <v>0</v>
      </c>
      <c r="I42" s="92">
        <f t="shared" si="4"/>
        <v>747</v>
      </c>
      <c r="J42" s="92">
        <f t="shared" si="11"/>
        <v>533</v>
      </c>
      <c r="K42" s="92">
        <f t="shared" si="6"/>
        <v>415</v>
      </c>
      <c r="L42" s="101">
        <v>380</v>
      </c>
      <c r="M42" s="101">
        <v>35</v>
      </c>
      <c r="N42" s="101">
        <v>117</v>
      </c>
      <c r="O42" s="101">
        <v>1</v>
      </c>
      <c r="P42" s="101">
        <v>0</v>
      </c>
      <c r="Q42" s="116">
        <v>214</v>
      </c>
      <c r="R42" s="101"/>
      <c r="S42" s="99">
        <f t="shared" si="12"/>
        <v>0</v>
      </c>
      <c r="T42" s="92">
        <f t="shared" si="8"/>
        <v>332</v>
      </c>
      <c r="U42" s="86">
        <f t="shared" si="2"/>
        <v>77.86116322701689</v>
      </c>
      <c r="V42" s="275"/>
      <c r="W42" s="77"/>
    </row>
    <row r="43" spans="1:23" ht="27" customHeight="1">
      <c r="A43" s="79" t="s">
        <v>71</v>
      </c>
      <c r="B43" s="90" t="s">
        <v>223</v>
      </c>
      <c r="C43" s="102">
        <v>208</v>
      </c>
      <c r="D43" s="117">
        <f>E43+F43</f>
        <v>519</v>
      </c>
      <c r="E43" s="115">
        <v>118</v>
      </c>
      <c r="F43" s="102">
        <v>401</v>
      </c>
      <c r="G43" s="101">
        <v>0</v>
      </c>
      <c r="H43" s="101">
        <v>0</v>
      </c>
      <c r="I43" s="92">
        <f t="shared" si="4"/>
        <v>519</v>
      </c>
      <c r="J43" s="92">
        <f t="shared" si="11"/>
        <v>423</v>
      </c>
      <c r="K43" s="92">
        <f t="shared" si="6"/>
        <v>349</v>
      </c>
      <c r="L43" s="101">
        <v>329</v>
      </c>
      <c r="M43" s="101">
        <v>20</v>
      </c>
      <c r="N43" s="101">
        <v>74</v>
      </c>
      <c r="O43" s="101">
        <v>0</v>
      </c>
      <c r="P43" s="101">
        <v>0</v>
      </c>
      <c r="Q43" s="116">
        <v>88</v>
      </c>
      <c r="R43" s="101">
        <v>8</v>
      </c>
      <c r="S43" s="118">
        <f t="shared" si="12"/>
        <v>0</v>
      </c>
      <c r="T43" s="92">
        <f t="shared" si="8"/>
        <v>170</v>
      </c>
      <c r="U43" s="86">
        <f t="shared" si="2"/>
        <v>82.50591016548464</v>
      </c>
      <c r="V43" s="275"/>
      <c r="W43" s="77"/>
    </row>
    <row r="44" spans="1:23" ht="30" customHeight="1">
      <c r="A44" s="87" t="s">
        <v>21</v>
      </c>
      <c r="B44" s="110" t="s">
        <v>239</v>
      </c>
      <c r="C44" s="89">
        <f>SUM(C45:C49)</f>
        <v>797</v>
      </c>
      <c r="D44" s="89">
        <f aca="true" t="shared" si="16" ref="D44:T44">SUM(D45:D49)</f>
        <v>1307</v>
      </c>
      <c r="E44" s="89">
        <f t="shared" si="16"/>
        <v>472</v>
      </c>
      <c r="F44" s="89">
        <f t="shared" si="16"/>
        <v>835</v>
      </c>
      <c r="G44" s="89">
        <f t="shared" si="16"/>
        <v>2</v>
      </c>
      <c r="H44" s="89">
        <f t="shared" si="16"/>
        <v>0</v>
      </c>
      <c r="I44" s="89">
        <f t="shared" si="16"/>
        <v>1305</v>
      </c>
      <c r="J44" s="89">
        <f t="shared" si="16"/>
        <v>967</v>
      </c>
      <c r="K44" s="89">
        <f t="shared" si="16"/>
        <v>737</v>
      </c>
      <c r="L44" s="89">
        <f t="shared" si="16"/>
        <v>708</v>
      </c>
      <c r="M44" s="89">
        <f t="shared" si="16"/>
        <v>29</v>
      </c>
      <c r="N44" s="89">
        <f t="shared" si="16"/>
        <v>229</v>
      </c>
      <c r="O44" s="89">
        <f t="shared" si="16"/>
        <v>1</v>
      </c>
      <c r="P44" s="89">
        <f t="shared" si="16"/>
        <v>0</v>
      </c>
      <c r="Q44" s="89">
        <f t="shared" si="16"/>
        <v>323</v>
      </c>
      <c r="R44" s="89">
        <f t="shared" si="16"/>
        <v>15</v>
      </c>
      <c r="S44" s="89">
        <f t="shared" si="16"/>
        <v>0</v>
      </c>
      <c r="T44" s="89">
        <f t="shared" si="16"/>
        <v>568</v>
      </c>
      <c r="U44" s="86">
        <f t="shared" si="2"/>
        <v>76.21509824198553</v>
      </c>
      <c r="V44" s="273"/>
      <c r="W44" s="77"/>
    </row>
    <row r="45" spans="1:23" ht="27" customHeight="1">
      <c r="A45" s="79" t="s">
        <v>47</v>
      </c>
      <c r="B45" s="119" t="s">
        <v>183</v>
      </c>
      <c r="C45" s="102">
        <v>104</v>
      </c>
      <c r="D45" s="92">
        <f>E45+F45</f>
        <v>215</v>
      </c>
      <c r="E45" s="101">
        <v>48</v>
      </c>
      <c r="F45" s="101">
        <v>167</v>
      </c>
      <c r="G45" s="101">
        <v>1</v>
      </c>
      <c r="H45" s="101">
        <v>0</v>
      </c>
      <c r="I45" s="92">
        <f t="shared" si="4"/>
        <v>214</v>
      </c>
      <c r="J45" s="92">
        <f t="shared" si="11"/>
        <v>186</v>
      </c>
      <c r="K45" s="92">
        <f t="shared" si="6"/>
        <v>162</v>
      </c>
      <c r="L45" s="101">
        <v>162</v>
      </c>
      <c r="M45" s="101">
        <v>0</v>
      </c>
      <c r="N45" s="101">
        <v>24</v>
      </c>
      <c r="O45" s="101"/>
      <c r="P45" s="101"/>
      <c r="Q45" s="101">
        <v>28</v>
      </c>
      <c r="R45" s="101">
        <v>0</v>
      </c>
      <c r="S45" s="99">
        <f t="shared" si="12"/>
        <v>0</v>
      </c>
      <c r="T45" s="92">
        <f t="shared" si="8"/>
        <v>52</v>
      </c>
      <c r="U45" s="86">
        <f t="shared" si="2"/>
        <v>87.09677419354838</v>
      </c>
      <c r="V45" s="275"/>
      <c r="W45" s="77"/>
    </row>
    <row r="46" spans="1:23" ht="27" customHeight="1">
      <c r="A46" s="79" t="s">
        <v>48</v>
      </c>
      <c r="B46" s="119" t="s">
        <v>184</v>
      </c>
      <c r="C46" s="102">
        <v>204</v>
      </c>
      <c r="D46" s="92">
        <f>E46+F46</f>
        <v>314</v>
      </c>
      <c r="E46" s="101">
        <v>170</v>
      </c>
      <c r="F46" s="101">
        <v>144</v>
      </c>
      <c r="G46" s="101">
        <v>0</v>
      </c>
      <c r="H46" s="101">
        <v>0</v>
      </c>
      <c r="I46" s="92">
        <f t="shared" si="4"/>
        <v>314</v>
      </c>
      <c r="J46" s="92">
        <f t="shared" si="11"/>
        <v>189</v>
      </c>
      <c r="K46" s="92">
        <f t="shared" si="6"/>
        <v>123</v>
      </c>
      <c r="L46" s="101">
        <v>109</v>
      </c>
      <c r="M46" s="101">
        <v>14</v>
      </c>
      <c r="N46" s="101">
        <v>65</v>
      </c>
      <c r="O46" s="101">
        <v>1</v>
      </c>
      <c r="P46" s="101"/>
      <c r="Q46" s="101">
        <v>118</v>
      </c>
      <c r="R46" s="101">
        <v>7</v>
      </c>
      <c r="S46" s="99">
        <f t="shared" si="12"/>
        <v>0</v>
      </c>
      <c r="T46" s="92">
        <f t="shared" si="8"/>
        <v>191</v>
      </c>
      <c r="U46" s="86">
        <f t="shared" si="2"/>
        <v>65.07936507936508</v>
      </c>
      <c r="V46" s="275"/>
      <c r="W46" s="77"/>
    </row>
    <row r="47" spans="1:23" ht="29.25" customHeight="1">
      <c r="A47" s="79" t="s">
        <v>155</v>
      </c>
      <c r="B47" s="119" t="s">
        <v>185</v>
      </c>
      <c r="C47" s="102">
        <v>184</v>
      </c>
      <c r="D47" s="92">
        <f>E47+F47</f>
        <v>293</v>
      </c>
      <c r="E47" s="101">
        <v>106</v>
      </c>
      <c r="F47" s="101">
        <v>187</v>
      </c>
      <c r="G47" s="101">
        <v>1</v>
      </c>
      <c r="H47" s="101">
        <v>0</v>
      </c>
      <c r="I47" s="92">
        <f t="shared" si="4"/>
        <v>292</v>
      </c>
      <c r="J47" s="92">
        <f t="shared" si="11"/>
        <v>206</v>
      </c>
      <c r="K47" s="92">
        <f t="shared" si="6"/>
        <v>154</v>
      </c>
      <c r="L47" s="101">
        <v>151</v>
      </c>
      <c r="M47" s="101">
        <v>3</v>
      </c>
      <c r="N47" s="101">
        <v>52</v>
      </c>
      <c r="O47" s="101"/>
      <c r="P47" s="101"/>
      <c r="Q47" s="101">
        <v>80</v>
      </c>
      <c r="R47" s="101">
        <v>6</v>
      </c>
      <c r="S47" s="99">
        <f t="shared" si="12"/>
        <v>0</v>
      </c>
      <c r="T47" s="92">
        <f t="shared" si="8"/>
        <v>138</v>
      </c>
      <c r="U47" s="86">
        <f t="shared" si="2"/>
        <v>74.75728155339806</v>
      </c>
      <c r="V47" s="275"/>
      <c r="W47" s="77"/>
    </row>
    <row r="48" spans="1:23" ht="27.75" customHeight="1">
      <c r="A48" s="79" t="s">
        <v>156</v>
      </c>
      <c r="B48" s="119" t="s">
        <v>186</v>
      </c>
      <c r="C48" s="102">
        <v>164</v>
      </c>
      <c r="D48" s="92">
        <f>E48+F48</f>
        <v>248</v>
      </c>
      <c r="E48" s="101">
        <v>86</v>
      </c>
      <c r="F48" s="101">
        <v>162</v>
      </c>
      <c r="G48" s="101">
        <v>0</v>
      </c>
      <c r="H48" s="101">
        <v>0</v>
      </c>
      <c r="I48" s="92">
        <f t="shared" si="4"/>
        <v>248</v>
      </c>
      <c r="J48" s="92">
        <f t="shared" si="11"/>
        <v>186</v>
      </c>
      <c r="K48" s="92">
        <f t="shared" si="6"/>
        <v>146</v>
      </c>
      <c r="L48" s="101">
        <v>138</v>
      </c>
      <c r="M48" s="101">
        <v>8</v>
      </c>
      <c r="N48" s="101">
        <v>40</v>
      </c>
      <c r="O48" s="101"/>
      <c r="P48" s="101"/>
      <c r="Q48" s="101">
        <v>60</v>
      </c>
      <c r="R48" s="101">
        <v>2</v>
      </c>
      <c r="S48" s="99">
        <f t="shared" si="12"/>
        <v>0</v>
      </c>
      <c r="T48" s="92">
        <f t="shared" si="8"/>
        <v>102</v>
      </c>
      <c r="U48" s="86">
        <f t="shared" si="2"/>
        <v>78.49462365591397</v>
      </c>
      <c r="V48" s="275"/>
      <c r="W48" s="77"/>
    </row>
    <row r="49" spans="1:23" ht="29.25" customHeight="1">
      <c r="A49" s="79" t="s">
        <v>157</v>
      </c>
      <c r="B49" s="119" t="s">
        <v>187</v>
      </c>
      <c r="C49" s="102">
        <v>141</v>
      </c>
      <c r="D49" s="92">
        <f>E49+F49</f>
        <v>237</v>
      </c>
      <c r="E49" s="101">
        <v>62</v>
      </c>
      <c r="F49" s="101">
        <v>175</v>
      </c>
      <c r="G49" s="101">
        <v>0</v>
      </c>
      <c r="H49" s="101">
        <v>0</v>
      </c>
      <c r="I49" s="92">
        <f t="shared" si="4"/>
        <v>237</v>
      </c>
      <c r="J49" s="92">
        <f t="shared" si="11"/>
        <v>200</v>
      </c>
      <c r="K49" s="92">
        <f t="shared" si="6"/>
        <v>152</v>
      </c>
      <c r="L49" s="101">
        <v>148</v>
      </c>
      <c r="M49" s="101">
        <v>4</v>
      </c>
      <c r="N49" s="101">
        <v>48</v>
      </c>
      <c r="O49" s="101"/>
      <c r="P49" s="101"/>
      <c r="Q49" s="101">
        <v>37</v>
      </c>
      <c r="R49" s="101">
        <v>0</v>
      </c>
      <c r="S49" s="99">
        <f t="shared" si="12"/>
        <v>0</v>
      </c>
      <c r="T49" s="92">
        <f t="shared" si="8"/>
        <v>85</v>
      </c>
      <c r="U49" s="86">
        <f t="shared" si="2"/>
        <v>76</v>
      </c>
      <c r="V49" s="275"/>
      <c r="W49" s="77"/>
    </row>
    <row r="50" spans="1:25" ht="30.75" customHeight="1">
      <c r="A50" s="87" t="s">
        <v>22</v>
      </c>
      <c r="B50" s="110" t="s">
        <v>240</v>
      </c>
      <c r="C50" s="89">
        <f>SUM(C51:C53)</f>
        <v>1319</v>
      </c>
      <c r="D50" s="89">
        <f aca="true" t="shared" si="17" ref="D50:T50">SUM(D51:D53)</f>
        <v>2142</v>
      </c>
      <c r="E50" s="89">
        <f t="shared" si="17"/>
        <v>431</v>
      </c>
      <c r="F50" s="89">
        <f t="shared" si="17"/>
        <v>1711</v>
      </c>
      <c r="G50" s="89">
        <f t="shared" si="17"/>
        <v>8</v>
      </c>
      <c r="H50" s="89">
        <f t="shared" si="17"/>
        <v>0</v>
      </c>
      <c r="I50" s="89">
        <f t="shared" si="17"/>
        <v>2134</v>
      </c>
      <c r="J50" s="89">
        <f t="shared" si="17"/>
        <v>1897</v>
      </c>
      <c r="K50" s="89">
        <f t="shared" si="17"/>
        <v>1531</v>
      </c>
      <c r="L50" s="89">
        <f t="shared" si="17"/>
        <v>1445</v>
      </c>
      <c r="M50" s="89">
        <f t="shared" si="17"/>
        <v>86</v>
      </c>
      <c r="N50" s="89">
        <f t="shared" si="17"/>
        <v>364</v>
      </c>
      <c r="O50" s="89">
        <f t="shared" si="17"/>
        <v>2</v>
      </c>
      <c r="P50" s="89">
        <f t="shared" si="17"/>
        <v>0</v>
      </c>
      <c r="Q50" s="89">
        <f t="shared" si="17"/>
        <v>185</v>
      </c>
      <c r="R50" s="89">
        <f t="shared" si="17"/>
        <v>52</v>
      </c>
      <c r="S50" s="89">
        <f t="shared" si="17"/>
        <v>0</v>
      </c>
      <c r="T50" s="89">
        <f t="shared" si="17"/>
        <v>603</v>
      </c>
      <c r="U50" s="86">
        <f t="shared" si="2"/>
        <v>80.70637849235635</v>
      </c>
      <c r="V50" s="273"/>
      <c r="W50" s="77"/>
      <c r="X50" s="77">
        <f>Y50+Y51</f>
        <v>449</v>
      </c>
      <c r="Y50" s="233">
        <v>158</v>
      </c>
    </row>
    <row r="51" spans="1:25" ht="31.5" customHeight="1">
      <c r="A51" s="79" t="s">
        <v>62</v>
      </c>
      <c r="B51" s="90" t="s">
        <v>188</v>
      </c>
      <c r="C51" s="120">
        <v>449</v>
      </c>
      <c r="D51" s="92">
        <f>E51+F51</f>
        <v>867</v>
      </c>
      <c r="E51" s="120">
        <v>206</v>
      </c>
      <c r="F51" s="120">
        <v>661</v>
      </c>
      <c r="G51" s="120">
        <v>3</v>
      </c>
      <c r="H51" s="120">
        <v>0</v>
      </c>
      <c r="I51" s="92">
        <f t="shared" si="4"/>
        <v>864</v>
      </c>
      <c r="J51" s="92">
        <f t="shared" si="11"/>
        <v>784</v>
      </c>
      <c r="K51" s="92">
        <f t="shared" si="6"/>
        <v>586</v>
      </c>
      <c r="L51" s="120">
        <v>554</v>
      </c>
      <c r="M51" s="120">
        <v>32</v>
      </c>
      <c r="N51" s="120">
        <v>197</v>
      </c>
      <c r="O51" s="120">
        <v>1</v>
      </c>
      <c r="P51" s="120">
        <v>0</v>
      </c>
      <c r="Q51" s="120">
        <v>74</v>
      </c>
      <c r="R51" s="120">
        <v>6</v>
      </c>
      <c r="S51" s="99">
        <f t="shared" si="12"/>
        <v>0</v>
      </c>
      <c r="T51" s="92">
        <f t="shared" si="8"/>
        <v>278</v>
      </c>
      <c r="U51" s="86">
        <f t="shared" si="2"/>
        <v>74.74489795918367</v>
      </c>
      <c r="V51" s="275"/>
      <c r="W51" s="77"/>
      <c r="Y51" s="233">
        <v>291</v>
      </c>
    </row>
    <row r="52" spans="1:23" ht="31.5" customHeight="1">
      <c r="A52" s="79" t="s">
        <v>49</v>
      </c>
      <c r="B52" s="90" t="s">
        <v>189</v>
      </c>
      <c r="C52" s="120">
        <v>215</v>
      </c>
      <c r="D52" s="92">
        <f>E52+F52</f>
        <v>355</v>
      </c>
      <c r="E52" s="120">
        <v>94</v>
      </c>
      <c r="F52" s="120">
        <v>261</v>
      </c>
      <c r="G52" s="120">
        <v>4</v>
      </c>
      <c r="H52" s="120">
        <v>0</v>
      </c>
      <c r="I52" s="92">
        <f t="shared" si="4"/>
        <v>351</v>
      </c>
      <c r="J52" s="92">
        <f t="shared" si="11"/>
        <v>302</v>
      </c>
      <c r="K52" s="92">
        <f t="shared" si="6"/>
        <v>260</v>
      </c>
      <c r="L52" s="120">
        <v>235</v>
      </c>
      <c r="M52" s="120">
        <v>25</v>
      </c>
      <c r="N52" s="120">
        <v>42</v>
      </c>
      <c r="O52" s="120">
        <v>0</v>
      </c>
      <c r="P52" s="120">
        <v>0</v>
      </c>
      <c r="Q52" s="120">
        <v>16</v>
      </c>
      <c r="R52" s="120">
        <v>33</v>
      </c>
      <c r="S52" s="99">
        <f t="shared" si="12"/>
        <v>0</v>
      </c>
      <c r="T52" s="92">
        <f t="shared" si="8"/>
        <v>91</v>
      </c>
      <c r="U52" s="86">
        <f t="shared" si="2"/>
        <v>86.09271523178808</v>
      </c>
      <c r="V52" s="275"/>
      <c r="W52" s="77"/>
    </row>
    <row r="53" spans="1:23" ht="29.25" customHeight="1">
      <c r="A53" s="79" t="s">
        <v>50</v>
      </c>
      <c r="B53" s="90" t="s">
        <v>190</v>
      </c>
      <c r="C53" s="120">
        <v>655</v>
      </c>
      <c r="D53" s="92">
        <f>E53+F53</f>
        <v>920</v>
      </c>
      <c r="E53" s="120">
        <v>131</v>
      </c>
      <c r="F53" s="120">
        <v>789</v>
      </c>
      <c r="G53" s="120">
        <v>1</v>
      </c>
      <c r="H53" s="120">
        <v>0</v>
      </c>
      <c r="I53" s="92">
        <f t="shared" si="4"/>
        <v>919</v>
      </c>
      <c r="J53" s="92">
        <f t="shared" si="11"/>
        <v>811</v>
      </c>
      <c r="K53" s="92">
        <f t="shared" si="6"/>
        <v>685</v>
      </c>
      <c r="L53" s="120">
        <v>656</v>
      </c>
      <c r="M53" s="120">
        <v>29</v>
      </c>
      <c r="N53" s="120">
        <v>125</v>
      </c>
      <c r="O53" s="120">
        <v>1</v>
      </c>
      <c r="P53" s="120">
        <v>0</v>
      </c>
      <c r="Q53" s="120">
        <v>95</v>
      </c>
      <c r="R53" s="120">
        <v>13</v>
      </c>
      <c r="S53" s="99">
        <f t="shared" si="12"/>
        <v>0</v>
      </c>
      <c r="T53" s="92">
        <f t="shared" si="8"/>
        <v>234</v>
      </c>
      <c r="U53" s="86">
        <f t="shared" si="2"/>
        <v>84.46362515413071</v>
      </c>
      <c r="V53" s="275"/>
      <c r="W53" s="77"/>
    </row>
    <row r="54" spans="1:23" ht="27.75" customHeight="1">
      <c r="A54" s="87" t="s">
        <v>23</v>
      </c>
      <c r="B54" s="110" t="s">
        <v>241</v>
      </c>
      <c r="C54" s="89">
        <f>SUM(C55:C57)</f>
        <v>726</v>
      </c>
      <c r="D54" s="89">
        <f aca="true" t="shared" si="18" ref="D54:T54">SUM(D55:D57)</f>
        <v>1727</v>
      </c>
      <c r="E54" s="89">
        <f t="shared" si="18"/>
        <v>816</v>
      </c>
      <c r="F54" s="89">
        <f t="shared" si="18"/>
        <v>911</v>
      </c>
      <c r="G54" s="89">
        <f t="shared" si="18"/>
        <v>19</v>
      </c>
      <c r="H54" s="89">
        <f t="shared" si="18"/>
        <v>0</v>
      </c>
      <c r="I54" s="89">
        <f t="shared" si="18"/>
        <v>1708</v>
      </c>
      <c r="J54" s="89">
        <f t="shared" si="18"/>
        <v>1080</v>
      </c>
      <c r="K54" s="89">
        <f t="shared" si="18"/>
        <v>779</v>
      </c>
      <c r="L54" s="89">
        <f t="shared" si="18"/>
        <v>767</v>
      </c>
      <c r="M54" s="89">
        <f t="shared" si="18"/>
        <v>12</v>
      </c>
      <c r="N54" s="89">
        <f t="shared" si="18"/>
        <v>301</v>
      </c>
      <c r="O54" s="89">
        <f t="shared" si="18"/>
        <v>0</v>
      </c>
      <c r="P54" s="89">
        <f t="shared" si="18"/>
        <v>0</v>
      </c>
      <c r="Q54" s="89">
        <f t="shared" si="18"/>
        <v>592</v>
      </c>
      <c r="R54" s="89">
        <f t="shared" si="18"/>
        <v>36</v>
      </c>
      <c r="S54" s="89">
        <f t="shared" si="18"/>
        <v>0</v>
      </c>
      <c r="T54" s="89">
        <f t="shared" si="18"/>
        <v>929</v>
      </c>
      <c r="U54" s="86">
        <f t="shared" si="2"/>
        <v>72.12962962962963</v>
      </c>
      <c r="V54" s="273"/>
      <c r="W54" s="77"/>
    </row>
    <row r="55" spans="1:23" ht="27" customHeight="1">
      <c r="A55" s="79" t="s">
        <v>191</v>
      </c>
      <c r="B55" s="90" t="s">
        <v>192</v>
      </c>
      <c r="C55" s="248">
        <v>138</v>
      </c>
      <c r="D55" s="92">
        <f>E55+F55</f>
        <v>444</v>
      </c>
      <c r="E55" s="102">
        <v>274</v>
      </c>
      <c r="F55" s="102">
        <v>170</v>
      </c>
      <c r="G55" s="102">
        <v>2</v>
      </c>
      <c r="H55" s="120">
        <v>0</v>
      </c>
      <c r="I55" s="92">
        <f t="shared" si="4"/>
        <v>442</v>
      </c>
      <c r="J55" s="92">
        <f t="shared" si="11"/>
        <v>180</v>
      </c>
      <c r="K55" s="92">
        <f t="shared" si="6"/>
        <v>141</v>
      </c>
      <c r="L55" s="82">
        <v>137</v>
      </c>
      <c r="M55" s="82">
        <v>4</v>
      </c>
      <c r="N55" s="82">
        <v>39</v>
      </c>
      <c r="O55" s="120">
        <v>0</v>
      </c>
      <c r="P55" s="120">
        <v>0</v>
      </c>
      <c r="Q55" s="82">
        <v>254</v>
      </c>
      <c r="R55" s="82">
        <v>8</v>
      </c>
      <c r="S55" s="99">
        <f t="shared" si="12"/>
        <v>0</v>
      </c>
      <c r="T55" s="92">
        <f t="shared" si="8"/>
        <v>301</v>
      </c>
      <c r="U55" s="86">
        <f t="shared" si="2"/>
        <v>78.33333333333333</v>
      </c>
      <c r="V55" s="275"/>
      <c r="W55" s="77"/>
    </row>
    <row r="56" spans="1:23" ht="28.5" customHeight="1">
      <c r="A56" s="79" t="s">
        <v>193</v>
      </c>
      <c r="B56" s="90" t="s">
        <v>194</v>
      </c>
      <c r="C56" s="248">
        <v>256</v>
      </c>
      <c r="D56" s="92">
        <f>E56+F56</f>
        <v>558</v>
      </c>
      <c r="E56" s="102">
        <v>225</v>
      </c>
      <c r="F56" s="102">
        <v>333</v>
      </c>
      <c r="G56" s="102">
        <v>17</v>
      </c>
      <c r="H56" s="120">
        <v>0</v>
      </c>
      <c r="I56" s="92">
        <f t="shared" si="4"/>
        <v>541</v>
      </c>
      <c r="J56" s="92">
        <f t="shared" si="11"/>
        <v>372</v>
      </c>
      <c r="K56" s="92">
        <f t="shared" si="6"/>
        <v>273</v>
      </c>
      <c r="L56" s="82">
        <v>272</v>
      </c>
      <c r="M56" s="121">
        <v>1</v>
      </c>
      <c r="N56" s="82">
        <v>99</v>
      </c>
      <c r="O56" s="120">
        <v>0</v>
      </c>
      <c r="P56" s="120">
        <v>0</v>
      </c>
      <c r="Q56" s="82">
        <v>159</v>
      </c>
      <c r="R56" s="82">
        <v>10</v>
      </c>
      <c r="S56" s="99">
        <f t="shared" si="12"/>
        <v>0</v>
      </c>
      <c r="T56" s="92">
        <f t="shared" si="8"/>
        <v>268</v>
      </c>
      <c r="U56" s="86">
        <f t="shared" si="2"/>
        <v>73.38709677419355</v>
      </c>
      <c r="V56" s="275"/>
      <c r="W56" s="77"/>
    </row>
    <row r="57" spans="1:23" ht="29.25" customHeight="1">
      <c r="A57" s="79" t="s">
        <v>224</v>
      </c>
      <c r="B57" s="90" t="s">
        <v>226</v>
      </c>
      <c r="C57" s="248">
        <v>332</v>
      </c>
      <c r="D57" s="92">
        <f>E57+F57</f>
        <v>725</v>
      </c>
      <c r="E57" s="102">
        <v>317</v>
      </c>
      <c r="F57" s="102">
        <v>408</v>
      </c>
      <c r="G57" s="120">
        <v>0</v>
      </c>
      <c r="H57" s="120">
        <v>0</v>
      </c>
      <c r="I57" s="92">
        <f t="shared" si="4"/>
        <v>725</v>
      </c>
      <c r="J57" s="92">
        <f t="shared" si="11"/>
        <v>528</v>
      </c>
      <c r="K57" s="92">
        <f t="shared" si="6"/>
        <v>365</v>
      </c>
      <c r="L57" s="82">
        <v>358</v>
      </c>
      <c r="M57" s="82">
        <v>7</v>
      </c>
      <c r="N57" s="82">
        <v>163</v>
      </c>
      <c r="O57" s="120">
        <v>0</v>
      </c>
      <c r="P57" s="120">
        <v>0</v>
      </c>
      <c r="Q57" s="82">
        <v>179</v>
      </c>
      <c r="R57" s="82">
        <v>18</v>
      </c>
      <c r="S57" s="99">
        <f t="shared" si="12"/>
        <v>0</v>
      </c>
      <c r="T57" s="92">
        <f t="shared" si="8"/>
        <v>360</v>
      </c>
      <c r="U57" s="86">
        <f t="shared" si="2"/>
        <v>69.12878787878788</v>
      </c>
      <c r="V57" s="275"/>
      <c r="W57" s="77"/>
    </row>
    <row r="58" spans="1:23" ht="27.75" customHeight="1">
      <c r="A58" s="87" t="s">
        <v>24</v>
      </c>
      <c r="B58" s="122" t="s">
        <v>242</v>
      </c>
      <c r="C58" s="89">
        <f>SUM(C59:C62)</f>
        <v>583</v>
      </c>
      <c r="D58" s="89">
        <f aca="true" t="shared" si="19" ref="D58:T58">SUM(D59:D62)</f>
        <v>2121</v>
      </c>
      <c r="E58" s="89">
        <f t="shared" si="19"/>
        <v>1059</v>
      </c>
      <c r="F58" s="89">
        <f t="shared" si="19"/>
        <v>1062</v>
      </c>
      <c r="G58" s="89">
        <f t="shared" si="19"/>
        <v>12</v>
      </c>
      <c r="H58" s="89">
        <f t="shared" si="19"/>
        <v>0</v>
      </c>
      <c r="I58" s="89">
        <f t="shared" si="19"/>
        <v>2109</v>
      </c>
      <c r="J58" s="89">
        <f t="shared" si="19"/>
        <v>1263</v>
      </c>
      <c r="K58" s="89">
        <f t="shared" si="19"/>
        <v>947</v>
      </c>
      <c r="L58" s="89">
        <f t="shared" si="19"/>
        <v>911</v>
      </c>
      <c r="M58" s="89">
        <f t="shared" si="19"/>
        <v>36</v>
      </c>
      <c r="N58" s="89">
        <f t="shared" si="19"/>
        <v>314</v>
      </c>
      <c r="O58" s="89">
        <f t="shared" si="19"/>
        <v>2</v>
      </c>
      <c r="P58" s="89">
        <f t="shared" si="19"/>
        <v>0</v>
      </c>
      <c r="Q58" s="89">
        <f t="shared" si="19"/>
        <v>846</v>
      </c>
      <c r="R58" s="89">
        <f t="shared" si="19"/>
        <v>0</v>
      </c>
      <c r="S58" s="89">
        <f t="shared" si="19"/>
        <v>0</v>
      </c>
      <c r="T58" s="89">
        <f t="shared" si="19"/>
        <v>1162</v>
      </c>
      <c r="U58" s="86">
        <f t="shared" si="2"/>
        <v>74.98020585906572</v>
      </c>
      <c r="V58" s="273"/>
      <c r="W58" s="77"/>
    </row>
    <row r="59" spans="1:23" ht="27.75" customHeight="1">
      <c r="A59" s="79" t="s">
        <v>158</v>
      </c>
      <c r="B59" s="69" t="s">
        <v>195</v>
      </c>
      <c r="C59" s="102">
        <v>126</v>
      </c>
      <c r="D59" s="92">
        <f>E59+F59</f>
        <v>434</v>
      </c>
      <c r="E59" s="102">
        <v>200</v>
      </c>
      <c r="F59" s="102">
        <v>234</v>
      </c>
      <c r="G59" s="120">
        <v>0</v>
      </c>
      <c r="H59" s="120">
        <v>0</v>
      </c>
      <c r="I59" s="92">
        <f>D59-SUM(G59:H59)</f>
        <v>434</v>
      </c>
      <c r="J59" s="92">
        <f>K59+SUM(N59:P59)</f>
        <v>290</v>
      </c>
      <c r="K59" s="92">
        <f>L59+M59</f>
        <v>211</v>
      </c>
      <c r="L59" s="101">
        <v>206</v>
      </c>
      <c r="M59" s="101">
        <v>5</v>
      </c>
      <c r="N59" s="101">
        <v>77</v>
      </c>
      <c r="O59" s="120">
        <v>2</v>
      </c>
      <c r="P59" s="120">
        <v>0</v>
      </c>
      <c r="Q59" s="101">
        <v>144</v>
      </c>
      <c r="R59" s="120">
        <v>0</v>
      </c>
      <c r="S59" s="99">
        <f>I59-SUM(J59,Q59:R59)</f>
        <v>0</v>
      </c>
      <c r="T59" s="92">
        <f>I59-K59</f>
        <v>223</v>
      </c>
      <c r="U59" s="86">
        <f>K59/J59*100</f>
        <v>72.75862068965517</v>
      </c>
      <c r="V59" s="275"/>
      <c r="W59" s="77"/>
    </row>
    <row r="60" spans="1:23" ht="27.75" customHeight="1">
      <c r="A60" s="79" t="s">
        <v>159</v>
      </c>
      <c r="B60" s="69" t="s">
        <v>196</v>
      </c>
      <c r="C60" s="102">
        <v>127</v>
      </c>
      <c r="D60" s="92">
        <f>E60+F60</f>
        <v>512</v>
      </c>
      <c r="E60" s="102">
        <v>279</v>
      </c>
      <c r="F60" s="102">
        <v>233</v>
      </c>
      <c r="G60" s="102">
        <v>1</v>
      </c>
      <c r="H60" s="120">
        <v>0</v>
      </c>
      <c r="I60" s="92">
        <f t="shared" si="4"/>
        <v>511</v>
      </c>
      <c r="J60" s="92">
        <f t="shared" si="11"/>
        <v>291</v>
      </c>
      <c r="K60" s="92">
        <f t="shared" si="6"/>
        <v>220</v>
      </c>
      <c r="L60" s="101">
        <v>217</v>
      </c>
      <c r="M60" s="101">
        <v>3</v>
      </c>
      <c r="N60" s="101">
        <v>71</v>
      </c>
      <c r="O60" s="120">
        <v>0</v>
      </c>
      <c r="P60" s="120">
        <v>0</v>
      </c>
      <c r="Q60" s="101">
        <v>220</v>
      </c>
      <c r="R60" s="120">
        <v>0</v>
      </c>
      <c r="S60" s="99">
        <f t="shared" si="12"/>
        <v>0</v>
      </c>
      <c r="T60" s="92">
        <f t="shared" si="8"/>
        <v>291</v>
      </c>
      <c r="U60" s="86">
        <f t="shared" si="2"/>
        <v>75.60137457044674</v>
      </c>
      <c r="V60" s="275"/>
      <c r="W60" s="77"/>
    </row>
    <row r="61" spans="1:23" ht="27" customHeight="1">
      <c r="A61" s="79" t="s">
        <v>160</v>
      </c>
      <c r="B61" s="69" t="s">
        <v>197</v>
      </c>
      <c r="C61" s="102">
        <v>231</v>
      </c>
      <c r="D61" s="92">
        <f>E61+F61</f>
        <v>864</v>
      </c>
      <c r="E61" s="102">
        <v>454</v>
      </c>
      <c r="F61" s="102">
        <v>410</v>
      </c>
      <c r="G61" s="102">
        <v>9</v>
      </c>
      <c r="H61" s="120">
        <v>0</v>
      </c>
      <c r="I61" s="92">
        <f t="shared" si="4"/>
        <v>855</v>
      </c>
      <c r="J61" s="92">
        <f t="shared" si="11"/>
        <v>479</v>
      </c>
      <c r="K61" s="92">
        <f t="shared" si="6"/>
        <v>362</v>
      </c>
      <c r="L61" s="101">
        <v>339</v>
      </c>
      <c r="M61" s="101">
        <v>23</v>
      </c>
      <c r="N61" s="101">
        <v>117</v>
      </c>
      <c r="O61" s="120">
        <v>0</v>
      </c>
      <c r="P61" s="120">
        <v>0</v>
      </c>
      <c r="Q61" s="101">
        <v>376</v>
      </c>
      <c r="R61" s="120">
        <v>0</v>
      </c>
      <c r="S61" s="99">
        <f t="shared" si="12"/>
        <v>0</v>
      </c>
      <c r="T61" s="92">
        <f t="shared" si="8"/>
        <v>493</v>
      </c>
      <c r="U61" s="86">
        <f t="shared" si="2"/>
        <v>75.5741127348643</v>
      </c>
      <c r="V61" s="275"/>
      <c r="W61" s="77"/>
    </row>
    <row r="62" spans="1:23" ht="26.25" customHeight="1">
      <c r="A62" s="79" t="s">
        <v>161</v>
      </c>
      <c r="B62" s="69" t="s">
        <v>198</v>
      </c>
      <c r="C62" s="102">
        <v>99</v>
      </c>
      <c r="D62" s="92">
        <f>E62+F62</f>
        <v>311</v>
      </c>
      <c r="E62" s="102">
        <v>126</v>
      </c>
      <c r="F62" s="102">
        <v>185</v>
      </c>
      <c r="G62" s="102">
        <v>2</v>
      </c>
      <c r="H62" s="120">
        <v>0</v>
      </c>
      <c r="I62" s="92">
        <f>D62-SUM(G62:H62)</f>
        <v>309</v>
      </c>
      <c r="J62" s="92">
        <f>K62+SUM(N62:P62)</f>
        <v>203</v>
      </c>
      <c r="K62" s="92">
        <f>L62+M62</f>
        <v>154</v>
      </c>
      <c r="L62" s="101">
        <v>149</v>
      </c>
      <c r="M62" s="101">
        <v>5</v>
      </c>
      <c r="N62" s="101">
        <v>49</v>
      </c>
      <c r="O62" s="120">
        <v>0</v>
      </c>
      <c r="P62" s="120">
        <v>0</v>
      </c>
      <c r="Q62" s="101">
        <v>106</v>
      </c>
      <c r="R62" s="120">
        <v>0</v>
      </c>
      <c r="S62" s="99">
        <f>I62-SUM(J62,Q62:R62)</f>
        <v>0</v>
      </c>
      <c r="T62" s="92">
        <f>I62-K62</f>
        <v>155</v>
      </c>
      <c r="U62" s="86">
        <f>K62/J62*100</f>
        <v>75.86206896551724</v>
      </c>
      <c r="V62" s="275"/>
      <c r="W62" s="77"/>
    </row>
    <row r="63" spans="1:23" ht="27.75" customHeight="1">
      <c r="A63" s="87" t="s">
        <v>25</v>
      </c>
      <c r="B63" s="122" t="s">
        <v>243</v>
      </c>
      <c r="C63" s="89">
        <f>SUM(C64:C67)</f>
        <v>670</v>
      </c>
      <c r="D63" s="89">
        <f aca="true" t="shared" si="20" ref="D63:T63">SUM(D64:D67)</f>
        <v>1142</v>
      </c>
      <c r="E63" s="89">
        <f t="shared" si="20"/>
        <v>266</v>
      </c>
      <c r="F63" s="89">
        <f t="shared" si="20"/>
        <v>876</v>
      </c>
      <c r="G63" s="89">
        <f t="shared" si="20"/>
        <v>3</v>
      </c>
      <c r="H63" s="89">
        <f t="shared" si="20"/>
        <v>0</v>
      </c>
      <c r="I63" s="89">
        <f t="shared" si="20"/>
        <v>1139</v>
      </c>
      <c r="J63" s="89">
        <f t="shared" si="20"/>
        <v>943</v>
      </c>
      <c r="K63" s="89">
        <f t="shared" si="20"/>
        <v>728</v>
      </c>
      <c r="L63" s="89">
        <f t="shared" si="20"/>
        <v>725</v>
      </c>
      <c r="M63" s="89">
        <f t="shared" si="20"/>
        <v>3</v>
      </c>
      <c r="N63" s="89">
        <f t="shared" si="20"/>
        <v>215</v>
      </c>
      <c r="O63" s="89">
        <f t="shared" si="20"/>
        <v>0</v>
      </c>
      <c r="P63" s="89">
        <f t="shared" si="20"/>
        <v>0</v>
      </c>
      <c r="Q63" s="89">
        <f t="shared" si="20"/>
        <v>176</v>
      </c>
      <c r="R63" s="89">
        <f t="shared" si="20"/>
        <v>20</v>
      </c>
      <c r="S63" s="89">
        <f t="shared" si="20"/>
        <v>0</v>
      </c>
      <c r="T63" s="89">
        <f t="shared" si="20"/>
        <v>411</v>
      </c>
      <c r="U63" s="86">
        <f t="shared" si="2"/>
        <v>77.20042417815482</v>
      </c>
      <c r="V63" s="273"/>
      <c r="W63" s="77">
        <v>0</v>
      </c>
    </row>
    <row r="64" spans="1:23" ht="27.75" customHeight="1">
      <c r="A64" s="79" t="s">
        <v>200</v>
      </c>
      <c r="B64" s="90" t="s">
        <v>201</v>
      </c>
      <c r="C64" s="100">
        <v>133</v>
      </c>
      <c r="D64" s="92">
        <f>E64+F64</f>
        <v>185</v>
      </c>
      <c r="E64" s="249">
        <v>38</v>
      </c>
      <c r="F64" s="101">
        <v>147</v>
      </c>
      <c r="G64" s="120">
        <v>0</v>
      </c>
      <c r="H64" s="120">
        <v>0</v>
      </c>
      <c r="I64" s="92">
        <f t="shared" si="4"/>
        <v>185</v>
      </c>
      <c r="J64" s="92">
        <f t="shared" si="11"/>
        <v>155</v>
      </c>
      <c r="K64" s="92">
        <f t="shared" si="6"/>
        <v>147</v>
      </c>
      <c r="L64" s="101">
        <v>147</v>
      </c>
      <c r="M64" s="120">
        <v>0</v>
      </c>
      <c r="N64" s="101">
        <v>8</v>
      </c>
      <c r="O64" s="120">
        <v>0</v>
      </c>
      <c r="P64" s="120">
        <v>0</v>
      </c>
      <c r="Q64" s="101">
        <v>30</v>
      </c>
      <c r="R64" s="120">
        <v>0</v>
      </c>
      <c r="S64" s="99">
        <f t="shared" si="12"/>
        <v>0</v>
      </c>
      <c r="T64" s="92">
        <f t="shared" si="8"/>
        <v>38</v>
      </c>
      <c r="U64" s="86">
        <f t="shared" si="2"/>
        <v>94.83870967741936</v>
      </c>
      <c r="V64" s="275"/>
      <c r="W64" s="77"/>
    </row>
    <row r="65" spans="1:23" ht="26.25" customHeight="1">
      <c r="A65" s="79" t="s">
        <v>202</v>
      </c>
      <c r="B65" s="90" t="s">
        <v>203</v>
      </c>
      <c r="C65" s="100">
        <v>295</v>
      </c>
      <c r="D65" s="92">
        <f>E65+F65</f>
        <v>505</v>
      </c>
      <c r="E65" s="123">
        <v>132</v>
      </c>
      <c r="F65" s="101">
        <v>373</v>
      </c>
      <c r="G65" s="101">
        <v>1</v>
      </c>
      <c r="H65" s="120">
        <v>0</v>
      </c>
      <c r="I65" s="92">
        <f t="shared" si="4"/>
        <v>504</v>
      </c>
      <c r="J65" s="92">
        <f t="shared" si="11"/>
        <v>437</v>
      </c>
      <c r="K65" s="92">
        <f t="shared" si="6"/>
        <v>326</v>
      </c>
      <c r="L65" s="101">
        <v>324</v>
      </c>
      <c r="M65" s="101">
        <v>2</v>
      </c>
      <c r="N65" s="101">
        <v>111</v>
      </c>
      <c r="O65" s="120">
        <v>0</v>
      </c>
      <c r="P65" s="120">
        <v>0</v>
      </c>
      <c r="Q65" s="101">
        <v>58</v>
      </c>
      <c r="R65" s="101">
        <v>9</v>
      </c>
      <c r="S65" s="99">
        <f t="shared" si="12"/>
        <v>0</v>
      </c>
      <c r="T65" s="92">
        <f t="shared" si="8"/>
        <v>178</v>
      </c>
      <c r="U65" s="86">
        <f t="shared" si="2"/>
        <v>74.59954233409611</v>
      </c>
      <c r="V65" s="275"/>
      <c r="W65" s="77"/>
    </row>
    <row r="66" spans="1:23" ht="28.5" customHeight="1">
      <c r="A66" s="79" t="s">
        <v>204</v>
      </c>
      <c r="B66" s="90" t="s">
        <v>215</v>
      </c>
      <c r="C66" s="100">
        <v>38</v>
      </c>
      <c r="D66" s="92">
        <f>E66+F66</f>
        <v>42</v>
      </c>
      <c r="E66" s="123">
        <v>4</v>
      </c>
      <c r="F66" s="101">
        <v>38</v>
      </c>
      <c r="G66" s="120">
        <v>0</v>
      </c>
      <c r="H66" s="120">
        <v>0</v>
      </c>
      <c r="I66" s="92">
        <f t="shared" si="4"/>
        <v>42</v>
      </c>
      <c r="J66" s="92">
        <f t="shared" si="11"/>
        <v>42</v>
      </c>
      <c r="K66" s="92">
        <f t="shared" si="6"/>
        <v>42</v>
      </c>
      <c r="L66" s="101">
        <v>42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99">
        <f t="shared" si="12"/>
        <v>0</v>
      </c>
      <c r="T66" s="92">
        <f t="shared" si="8"/>
        <v>0</v>
      </c>
      <c r="U66" s="86">
        <f t="shared" si="2"/>
        <v>100</v>
      </c>
      <c r="V66" s="275"/>
      <c r="W66" s="77"/>
    </row>
    <row r="67" spans="1:23" ht="28.5" customHeight="1">
      <c r="A67" s="79" t="s">
        <v>227</v>
      </c>
      <c r="B67" s="90" t="s">
        <v>225</v>
      </c>
      <c r="C67" s="100">
        <v>204</v>
      </c>
      <c r="D67" s="92">
        <f>E67+F67</f>
        <v>410</v>
      </c>
      <c r="E67" s="123">
        <v>92</v>
      </c>
      <c r="F67" s="101">
        <v>318</v>
      </c>
      <c r="G67" s="101">
        <v>2</v>
      </c>
      <c r="H67" s="120">
        <v>0</v>
      </c>
      <c r="I67" s="92">
        <f t="shared" si="4"/>
        <v>408</v>
      </c>
      <c r="J67" s="92">
        <f t="shared" si="11"/>
        <v>309</v>
      </c>
      <c r="K67" s="92">
        <f t="shared" si="6"/>
        <v>213</v>
      </c>
      <c r="L67" s="101">
        <v>212</v>
      </c>
      <c r="M67" s="101">
        <v>1</v>
      </c>
      <c r="N67" s="101">
        <v>96</v>
      </c>
      <c r="O67" s="120">
        <v>0</v>
      </c>
      <c r="P67" s="120">
        <v>0</v>
      </c>
      <c r="Q67" s="101">
        <v>88</v>
      </c>
      <c r="R67" s="101">
        <v>11</v>
      </c>
      <c r="S67" s="99">
        <f t="shared" si="12"/>
        <v>0</v>
      </c>
      <c r="T67" s="92">
        <f t="shared" si="8"/>
        <v>195</v>
      </c>
      <c r="U67" s="86">
        <f t="shared" si="2"/>
        <v>68.93203883495146</v>
      </c>
      <c r="V67" s="275"/>
      <c r="W67" s="77"/>
    </row>
    <row r="68" spans="1:23" ht="27.75" customHeight="1">
      <c r="A68" s="87" t="s">
        <v>26</v>
      </c>
      <c r="B68" s="110" t="s">
        <v>244</v>
      </c>
      <c r="C68" s="89">
        <f>SUM(C69:C71)</f>
        <v>372</v>
      </c>
      <c r="D68" s="89">
        <f aca="true" t="shared" si="21" ref="D68:T68">SUM(D69:D71)</f>
        <v>764</v>
      </c>
      <c r="E68" s="124">
        <f t="shared" si="21"/>
        <v>194</v>
      </c>
      <c r="F68" s="124">
        <f t="shared" si="21"/>
        <v>570</v>
      </c>
      <c r="G68" s="124">
        <f t="shared" si="21"/>
        <v>29</v>
      </c>
      <c r="H68" s="124">
        <f t="shared" si="21"/>
        <v>0</v>
      </c>
      <c r="I68" s="89">
        <f t="shared" si="21"/>
        <v>735</v>
      </c>
      <c r="J68" s="89">
        <f t="shared" si="21"/>
        <v>640</v>
      </c>
      <c r="K68" s="89">
        <f t="shared" si="21"/>
        <v>523</v>
      </c>
      <c r="L68" s="124">
        <f t="shared" si="21"/>
        <v>505</v>
      </c>
      <c r="M68" s="124">
        <f t="shared" si="21"/>
        <v>18</v>
      </c>
      <c r="N68" s="124">
        <f t="shared" si="21"/>
        <v>117</v>
      </c>
      <c r="O68" s="124">
        <f t="shared" si="21"/>
        <v>0</v>
      </c>
      <c r="P68" s="124">
        <f t="shared" si="21"/>
        <v>0</v>
      </c>
      <c r="Q68" s="124">
        <f t="shared" si="21"/>
        <v>83</v>
      </c>
      <c r="R68" s="124">
        <f t="shared" si="21"/>
        <v>12</v>
      </c>
      <c r="S68" s="89">
        <f t="shared" si="21"/>
        <v>0</v>
      </c>
      <c r="T68" s="89">
        <f t="shared" si="21"/>
        <v>212</v>
      </c>
      <c r="U68" s="86">
        <f t="shared" si="2"/>
        <v>81.71875</v>
      </c>
      <c r="V68" s="273"/>
      <c r="W68" s="77"/>
    </row>
    <row r="69" spans="1:23" ht="27" customHeight="1">
      <c r="A69" s="79" t="s">
        <v>205</v>
      </c>
      <c r="B69" s="90" t="s">
        <v>207</v>
      </c>
      <c r="C69" s="91">
        <v>140</v>
      </c>
      <c r="D69" s="103">
        <f>E69+F69</f>
        <v>279</v>
      </c>
      <c r="E69" s="125">
        <v>74</v>
      </c>
      <c r="F69" s="126">
        <v>205</v>
      </c>
      <c r="G69" s="126">
        <v>8</v>
      </c>
      <c r="H69" s="120">
        <v>0</v>
      </c>
      <c r="I69" s="127">
        <f t="shared" si="4"/>
        <v>271</v>
      </c>
      <c r="J69" s="92">
        <f t="shared" si="11"/>
        <v>240</v>
      </c>
      <c r="K69" s="103">
        <f t="shared" si="6"/>
        <v>190</v>
      </c>
      <c r="L69" s="126">
        <v>186</v>
      </c>
      <c r="M69" s="126">
        <v>4</v>
      </c>
      <c r="N69" s="126">
        <v>50</v>
      </c>
      <c r="O69" s="120">
        <v>0</v>
      </c>
      <c r="P69" s="120">
        <v>0</v>
      </c>
      <c r="Q69" s="126">
        <v>29</v>
      </c>
      <c r="R69" s="126">
        <v>2</v>
      </c>
      <c r="S69" s="97">
        <f t="shared" si="12"/>
        <v>0</v>
      </c>
      <c r="T69" s="92">
        <f t="shared" si="8"/>
        <v>81</v>
      </c>
      <c r="U69" s="86">
        <f t="shared" si="2"/>
        <v>79.16666666666666</v>
      </c>
      <c r="V69" s="275"/>
      <c r="W69" s="77"/>
    </row>
    <row r="70" spans="1:23" ht="26.25" customHeight="1">
      <c r="A70" s="79" t="s">
        <v>206</v>
      </c>
      <c r="B70" s="90" t="s">
        <v>209</v>
      </c>
      <c r="C70" s="91">
        <v>91</v>
      </c>
      <c r="D70" s="103">
        <f>E70+F70</f>
        <v>182</v>
      </c>
      <c r="E70" s="125">
        <v>31</v>
      </c>
      <c r="F70" s="126">
        <v>151</v>
      </c>
      <c r="G70" s="126">
        <v>2</v>
      </c>
      <c r="H70" s="120">
        <v>0</v>
      </c>
      <c r="I70" s="127">
        <f t="shared" si="4"/>
        <v>180</v>
      </c>
      <c r="J70" s="92">
        <f t="shared" si="11"/>
        <v>170</v>
      </c>
      <c r="K70" s="103">
        <f t="shared" si="6"/>
        <v>142</v>
      </c>
      <c r="L70" s="126">
        <v>141</v>
      </c>
      <c r="M70" s="126">
        <v>1</v>
      </c>
      <c r="N70" s="126">
        <v>28</v>
      </c>
      <c r="O70" s="120">
        <v>0</v>
      </c>
      <c r="P70" s="120">
        <v>0</v>
      </c>
      <c r="Q70" s="126">
        <v>9</v>
      </c>
      <c r="R70" s="120">
        <v>1</v>
      </c>
      <c r="S70" s="97">
        <f t="shared" si="12"/>
        <v>0</v>
      </c>
      <c r="T70" s="92">
        <f t="shared" si="8"/>
        <v>38</v>
      </c>
      <c r="U70" s="86">
        <f t="shared" si="2"/>
        <v>83.52941176470588</v>
      </c>
      <c r="V70" s="275"/>
      <c r="W70" s="77"/>
    </row>
    <row r="71" spans="1:23" ht="27.75" customHeight="1">
      <c r="A71" s="79" t="s">
        <v>208</v>
      </c>
      <c r="B71" s="90" t="s">
        <v>229</v>
      </c>
      <c r="C71" s="91">
        <v>141</v>
      </c>
      <c r="D71" s="103">
        <f>E71+F71</f>
        <v>303</v>
      </c>
      <c r="E71" s="125">
        <v>89</v>
      </c>
      <c r="F71" s="126">
        <v>214</v>
      </c>
      <c r="G71" s="126">
        <v>19</v>
      </c>
      <c r="H71" s="120">
        <v>0</v>
      </c>
      <c r="I71" s="127">
        <f t="shared" si="4"/>
        <v>284</v>
      </c>
      <c r="J71" s="92">
        <f t="shared" si="11"/>
        <v>230</v>
      </c>
      <c r="K71" s="103">
        <f t="shared" si="6"/>
        <v>191</v>
      </c>
      <c r="L71" s="126">
        <v>178</v>
      </c>
      <c r="M71" s="126">
        <v>13</v>
      </c>
      <c r="N71" s="126">
        <v>39</v>
      </c>
      <c r="O71" s="120">
        <v>0</v>
      </c>
      <c r="P71" s="120">
        <v>0</v>
      </c>
      <c r="Q71" s="126">
        <v>45</v>
      </c>
      <c r="R71" s="126">
        <v>9</v>
      </c>
      <c r="S71" s="97">
        <f t="shared" si="12"/>
        <v>0</v>
      </c>
      <c r="T71" s="92">
        <f t="shared" si="8"/>
        <v>93</v>
      </c>
      <c r="U71" s="86">
        <f t="shared" si="2"/>
        <v>83.04347826086956</v>
      </c>
      <c r="V71" s="275"/>
      <c r="W71" s="77"/>
    </row>
    <row r="72" spans="1:23" ht="29.25" customHeight="1">
      <c r="A72" s="87" t="s">
        <v>28</v>
      </c>
      <c r="B72" s="110" t="s">
        <v>245</v>
      </c>
      <c r="C72" s="89">
        <f>SUM(C73:C74)</f>
        <v>155</v>
      </c>
      <c r="D72" s="89">
        <f aca="true" t="shared" si="22" ref="D72:T72">SUM(D73:D74)</f>
        <v>287</v>
      </c>
      <c r="E72" s="128">
        <f t="shared" si="22"/>
        <v>41</v>
      </c>
      <c r="F72" s="128">
        <f t="shared" si="22"/>
        <v>246</v>
      </c>
      <c r="G72" s="128">
        <f t="shared" si="22"/>
        <v>1</v>
      </c>
      <c r="H72" s="128">
        <f t="shared" si="22"/>
        <v>0</v>
      </c>
      <c r="I72" s="89">
        <f t="shared" si="22"/>
        <v>286</v>
      </c>
      <c r="J72" s="89">
        <f t="shared" si="22"/>
        <v>237</v>
      </c>
      <c r="K72" s="89">
        <f t="shared" si="22"/>
        <v>173</v>
      </c>
      <c r="L72" s="128">
        <f t="shared" si="22"/>
        <v>170</v>
      </c>
      <c r="M72" s="128">
        <f t="shared" si="22"/>
        <v>3</v>
      </c>
      <c r="N72" s="128">
        <f t="shared" si="22"/>
        <v>64</v>
      </c>
      <c r="O72" s="128">
        <f t="shared" si="22"/>
        <v>0</v>
      </c>
      <c r="P72" s="128">
        <f t="shared" si="22"/>
        <v>0</v>
      </c>
      <c r="Q72" s="128">
        <f t="shared" si="22"/>
        <v>49</v>
      </c>
      <c r="R72" s="128">
        <f t="shared" si="22"/>
        <v>0</v>
      </c>
      <c r="S72" s="89">
        <f t="shared" si="22"/>
        <v>0</v>
      </c>
      <c r="T72" s="89">
        <f t="shared" si="22"/>
        <v>113</v>
      </c>
      <c r="U72" s="86">
        <f t="shared" si="2"/>
        <v>72.9957805907173</v>
      </c>
      <c r="V72" s="273"/>
      <c r="W72" s="77"/>
    </row>
    <row r="73" spans="1:23" ht="28.5" customHeight="1">
      <c r="A73" s="79" t="s">
        <v>210</v>
      </c>
      <c r="B73" s="90" t="s">
        <v>211</v>
      </c>
      <c r="C73" s="101">
        <v>50</v>
      </c>
      <c r="D73" s="92">
        <f>E73+F73</f>
        <v>85</v>
      </c>
      <c r="E73" s="123">
        <v>5</v>
      </c>
      <c r="F73" s="101">
        <v>80</v>
      </c>
      <c r="G73" s="101">
        <v>0</v>
      </c>
      <c r="H73" s="101">
        <v>0</v>
      </c>
      <c r="I73" s="92">
        <f t="shared" si="4"/>
        <v>85</v>
      </c>
      <c r="J73" s="92">
        <f t="shared" si="11"/>
        <v>82</v>
      </c>
      <c r="K73" s="92">
        <f t="shared" si="6"/>
        <v>76</v>
      </c>
      <c r="L73" s="101">
        <v>73</v>
      </c>
      <c r="M73" s="101">
        <v>3</v>
      </c>
      <c r="N73" s="101">
        <v>6</v>
      </c>
      <c r="O73" s="101">
        <v>0</v>
      </c>
      <c r="P73" s="101">
        <v>0</v>
      </c>
      <c r="Q73" s="101">
        <v>3</v>
      </c>
      <c r="R73" s="101">
        <v>0</v>
      </c>
      <c r="S73" s="99">
        <f t="shared" si="12"/>
        <v>0</v>
      </c>
      <c r="T73" s="92">
        <f t="shared" si="8"/>
        <v>9</v>
      </c>
      <c r="U73" s="86">
        <f t="shared" si="2"/>
        <v>92.6829268292683</v>
      </c>
      <c r="V73" s="275"/>
      <c r="W73" s="77"/>
    </row>
    <row r="74" spans="1:22" ht="22.5" customHeight="1">
      <c r="A74" s="79" t="s">
        <v>212</v>
      </c>
      <c r="B74" s="90" t="s">
        <v>213</v>
      </c>
      <c r="C74" s="101">
        <v>105</v>
      </c>
      <c r="D74" s="92">
        <f>E74+F74</f>
        <v>202</v>
      </c>
      <c r="E74" s="101">
        <v>36</v>
      </c>
      <c r="F74" s="101">
        <v>166</v>
      </c>
      <c r="G74" s="101">
        <v>1</v>
      </c>
      <c r="H74" s="101">
        <v>0</v>
      </c>
      <c r="I74" s="92">
        <f t="shared" si="4"/>
        <v>201</v>
      </c>
      <c r="J74" s="92">
        <f t="shared" si="11"/>
        <v>155</v>
      </c>
      <c r="K74" s="92">
        <f t="shared" si="6"/>
        <v>97</v>
      </c>
      <c r="L74" s="101">
        <v>97</v>
      </c>
      <c r="M74" s="101">
        <v>0</v>
      </c>
      <c r="N74" s="101">
        <v>58</v>
      </c>
      <c r="O74" s="101">
        <v>0</v>
      </c>
      <c r="P74" s="113">
        <v>0</v>
      </c>
      <c r="Q74" s="113">
        <v>46</v>
      </c>
      <c r="R74" s="113">
        <v>0</v>
      </c>
      <c r="S74" s="99">
        <f t="shared" si="12"/>
        <v>0</v>
      </c>
      <c r="T74" s="92">
        <f t="shared" si="8"/>
        <v>104</v>
      </c>
      <c r="U74" s="86">
        <f t="shared" si="2"/>
        <v>62.58064516129033</v>
      </c>
      <c r="V74" s="278"/>
    </row>
    <row r="75" spans="1:22" ht="22.5" customHeight="1">
      <c r="A75" s="362" t="s">
        <v>251</v>
      </c>
      <c r="B75" s="362"/>
      <c r="C75" s="362"/>
      <c r="D75" s="362"/>
      <c r="E75" s="362"/>
      <c r="F75" s="220"/>
      <c r="G75" s="220"/>
      <c r="H75" s="220"/>
      <c r="I75" s="239"/>
      <c r="J75" s="239"/>
      <c r="K75" s="239"/>
      <c r="L75" s="220"/>
      <c r="M75" s="116"/>
      <c r="N75" s="363" t="s">
        <v>252</v>
      </c>
      <c r="O75" s="363"/>
      <c r="P75" s="363"/>
      <c r="Q75" s="363"/>
      <c r="R75" s="363"/>
      <c r="S75" s="363"/>
      <c r="T75" s="363"/>
      <c r="U75" s="363"/>
      <c r="V75" s="279"/>
    </row>
    <row r="76" spans="1:22" ht="16.5" customHeight="1">
      <c r="A76" s="360" t="s">
        <v>138</v>
      </c>
      <c r="B76" s="360"/>
      <c r="C76" s="360"/>
      <c r="D76" s="360"/>
      <c r="E76" s="360"/>
      <c r="F76" s="61"/>
      <c r="G76" s="61"/>
      <c r="H76" s="61"/>
      <c r="I76" s="5"/>
      <c r="J76" s="5"/>
      <c r="K76" s="5"/>
      <c r="L76" s="5"/>
      <c r="M76" s="5"/>
      <c r="N76" s="361" t="str">
        <f>TT!C5</f>
        <v>KT. CỤC TRƯỞNG</v>
      </c>
      <c r="O76" s="361"/>
      <c r="P76" s="361"/>
      <c r="Q76" s="361"/>
      <c r="R76" s="361"/>
      <c r="S76" s="361"/>
      <c r="T76" s="361"/>
      <c r="U76" s="361"/>
      <c r="V76" s="257"/>
    </row>
    <row r="77" spans="1:22" ht="16.5" customHeight="1">
      <c r="A77" s="73"/>
      <c r="B77" s="73"/>
      <c r="C77" s="73"/>
      <c r="D77" s="73"/>
      <c r="E77" s="73"/>
      <c r="F77" s="61"/>
      <c r="G77" s="61"/>
      <c r="H77" s="61"/>
      <c r="I77" s="5"/>
      <c r="J77" s="5"/>
      <c r="K77" s="5"/>
      <c r="L77" s="5"/>
      <c r="M77" s="5"/>
      <c r="N77" s="361" t="s">
        <v>247</v>
      </c>
      <c r="O77" s="361"/>
      <c r="P77" s="361"/>
      <c r="Q77" s="361"/>
      <c r="R77" s="361"/>
      <c r="S77" s="361"/>
      <c r="T77" s="361"/>
      <c r="U77" s="361"/>
      <c r="V77" s="257"/>
    </row>
    <row r="78" spans="1:22" ht="16.5" customHeight="1">
      <c r="A78" s="73"/>
      <c r="B78" s="73"/>
      <c r="C78" s="73"/>
      <c r="D78" s="73"/>
      <c r="E78" s="73"/>
      <c r="F78" s="61"/>
      <c r="G78" s="61"/>
      <c r="H78" s="61"/>
      <c r="I78" s="5"/>
      <c r="J78" s="5"/>
      <c r="K78" s="5"/>
      <c r="L78" s="5"/>
      <c r="M78" s="5"/>
      <c r="N78" s="75"/>
      <c r="O78" s="75"/>
      <c r="P78" s="75"/>
      <c r="Q78" s="75"/>
      <c r="R78" s="75"/>
      <c r="S78" s="75"/>
      <c r="T78" s="75"/>
      <c r="U78" s="75"/>
      <c r="V78" s="257"/>
    </row>
    <row r="79" spans="1:22" ht="16.5">
      <c r="A79" s="73"/>
      <c r="B79" s="74"/>
      <c r="C79" s="74"/>
      <c r="D79" s="74"/>
      <c r="E79" s="74"/>
      <c r="F79" s="61"/>
      <c r="G79" s="61"/>
      <c r="H79" s="61"/>
      <c r="I79" s="5"/>
      <c r="J79" s="5"/>
      <c r="K79" s="5"/>
      <c r="L79" s="5"/>
      <c r="M79" s="5"/>
      <c r="N79" s="75"/>
      <c r="O79" s="75"/>
      <c r="P79" s="75"/>
      <c r="Q79" s="75"/>
      <c r="R79" s="75"/>
      <c r="S79" s="75"/>
      <c r="T79" s="75"/>
      <c r="U79" s="75"/>
      <c r="V79" s="257"/>
    </row>
    <row r="80" spans="1:22" ht="16.5">
      <c r="A80" s="73"/>
      <c r="B80" s="74"/>
      <c r="C80" s="74"/>
      <c r="D80" s="74"/>
      <c r="E80" s="74"/>
      <c r="F80" s="61"/>
      <c r="G80" s="61"/>
      <c r="H80" s="61"/>
      <c r="I80" s="5"/>
      <c r="J80" s="5"/>
      <c r="K80" s="5"/>
      <c r="L80" s="5"/>
      <c r="M80" s="5"/>
      <c r="N80" s="75"/>
      <c r="O80" s="75"/>
      <c r="P80" s="75"/>
      <c r="Q80" s="75"/>
      <c r="R80" s="75"/>
      <c r="S80" s="75"/>
      <c r="T80" s="75"/>
      <c r="U80" s="75"/>
      <c r="V80" s="257"/>
    </row>
    <row r="81" spans="1:22" ht="16.5">
      <c r="A81" s="73"/>
      <c r="B81" s="74"/>
      <c r="C81" s="74"/>
      <c r="D81" s="74"/>
      <c r="E81" s="74"/>
      <c r="F81" s="61"/>
      <c r="G81" s="61"/>
      <c r="H81" s="61"/>
      <c r="I81" s="5"/>
      <c r="J81" s="5"/>
      <c r="K81" s="5"/>
      <c r="L81" s="5"/>
      <c r="M81" s="5"/>
      <c r="N81" s="75"/>
      <c r="O81" s="75"/>
      <c r="P81" s="75"/>
      <c r="Q81" s="75"/>
      <c r="R81" s="75"/>
      <c r="S81" s="75"/>
      <c r="T81" s="75"/>
      <c r="U81" s="75"/>
      <c r="V81" s="257"/>
    </row>
    <row r="82" spans="1:22" ht="16.5">
      <c r="A82" s="73"/>
      <c r="B82" s="74"/>
      <c r="C82" s="74"/>
      <c r="D82" s="74"/>
      <c r="E82" s="74"/>
      <c r="F82" s="61"/>
      <c r="G82" s="61"/>
      <c r="H82" s="61"/>
      <c r="I82" s="5"/>
      <c r="J82" s="5"/>
      <c r="K82" s="5"/>
      <c r="L82" s="5"/>
      <c r="M82" s="5"/>
      <c r="N82" s="75"/>
      <c r="O82" s="75"/>
      <c r="P82" s="75"/>
      <c r="Q82" s="75"/>
      <c r="R82" s="75"/>
      <c r="S82" s="75"/>
      <c r="T82" s="75"/>
      <c r="U82" s="75"/>
      <c r="V82" s="257"/>
    </row>
    <row r="83" spans="1:22" ht="16.5">
      <c r="A83" s="67"/>
      <c r="B83" s="67"/>
      <c r="C83" s="67"/>
      <c r="D83" s="67"/>
      <c r="E83" s="67"/>
      <c r="F83" s="1"/>
      <c r="G83" s="1"/>
      <c r="H83" s="1"/>
      <c r="I83" s="5"/>
      <c r="J83" s="5"/>
      <c r="K83" s="5"/>
      <c r="L83" s="5"/>
      <c r="M83" s="5"/>
      <c r="N83" s="5"/>
      <c r="O83" s="5"/>
      <c r="P83" s="1"/>
      <c r="Q83" s="68"/>
      <c r="R83" s="1"/>
      <c r="S83" s="5"/>
      <c r="T83" s="1"/>
      <c r="U83" s="1"/>
      <c r="V83" s="257"/>
    </row>
    <row r="84" spans="1:22" ht="16.5" customHeight="1">
      <c r="A84" s="355" t="str">
        <f>TT!C6</f>
        <v>Trần Thanh Tường</v>
      </c>
      <c r="B84" s="355"/>
      <c r="C84" s="355"/>
      <c r="D84" s="355"/>
      <c r="E84" s="355"/>
      <c r="F84" s="7" t="s">
        <v>2</v>
      </c>
      <c r="G84" s="7"/>
      <c r="H84" s="7"/>
      <c r="I84" s="7"/>
      <c r="J84" s="7"/>
      <c r="K84" s="7"/>
      <c r="L84" s="7"/>
      <c r="M84" s="7"/>
      <c r="N84" s="356" t="s">
        <v>228</v>
      </c>
      <c r="O84" s="356"/>
      <c r="P84" s="356"/>
      <c r="Q84" s="356"/>
      <c r="R84" s="356"/>
      <c r="S84" s="356"/>
      <c r="T84" s="356"/>
      <c r="U84" s="356"/>
      <c r="V84" s="257"/>
    </row>
  </sheetData>
  <sheetProtection/>
  <mergeCells count="37">
    <mergeCell ref="T3:T7"/>
    <mergeCell ref="U3:U7"/>
    <mergeCell ref="E4:E7"/>
    <mergeCell ref="F4:F7"/>
    <mergeCell ref="J4:J7"/>
    <mergeCell ref="H3:H7"/>
    <mergeCell ref="I3:I7"/>
    <mergeCell ref="J3:S3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  <mergeCell ref="V3:V7"/>
    <mergeCell ref="S4:S7"/>
    <mergeCell ref="P5:P7"/>
    <mergeCell ref="R4:R7"/>
    <mergeCell ref="K5:K7"/>
    <mergeCell ref="L5:M6"/>
    <mergeCell ref="N5:N7"/>
    <mergeCell ref="O5:O7"/>
    <mergeCell ref="K4:P4"/>
    <mergeCell ref="Q4:Q7"/>
    <mergeCell ref="A84:E84"/>
    <mergeCell ref="N84:U84"/>
    <mergeCell ref="A8:B8"/>
    <mergeCell ref="A9:B9"/>
    <mergeCell ref="A76:E76"/>
    <mergeCell ref="N76:U76"/>
    <mergeCell ref="A75:E75"/>
    <mergeCell ref="N75:U75"/>
    <mergeCell ref="N77:U77"/>
  </mergeCells>
  <printOptions/>
  <pageMargins left="0.7" right="0.4" top="0.4" bottom="0.4" header="0.3" footer="0.3"/>
  <pageSetup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83"/>
  <sheetViews>
    <sheetView tabSelected="1" zoomScalePageLayoutView="0" workbookViewId="0" topLeftCell="D4">
      <selection activeCell="H9" sqref="H9"/>
    </sheetView>
  </sheetViews>
  <sheetFormatPr defaultColWidth="9.00390625" defaultRowHeight="15.75"/>
  <cols>
    <col min="1" max="1" width="3.25390625" style="0" customWidth="1"/>
    <col min="2" max="2" width="13.75390625" style="0" customWidth="1"/>
    <col min="3" max="3" width="8.375" style="0" customWidth="1"/>
    <col min="4" max="4" width="8.625" style="0" customWidth="1"/>
    <col min="5" max="5" width="8.375" style="0" customWidth="1"/>
    <col min="6" max="6" width="7.50390625" style="0" customWidth="1"/>
    <col min="7" max="7" width="8.00390625" style="0" customWidth="1"/>
    <col min="8" max="8" width="8.50390625" style="0" customWidth="1"/>
    <col min="9" max="9" width="8.375" style="0" customWidth="1"/>
    <col min="10" max="10" width="8.125" style="0" customWidth="1"/>
    <col min="11" max="11" width="8.375" style="0" customWidth="1"/>
    <col min="12" max="12" width="7.875" style="0" customWidth="1"/>
    <col min="13" max="13" width="5.625" style="0" customWidth="1"/>
    <col min="14" max="14" width="9.00390625" style="0" customWidth="1"/>
    <col min="15" max="15" width="7.00390625" style="0" customWidth="1"/>
    <col min="16" max="16" width="6.00390625" style="0" customWidth="1"/>
    <col min="17" max="17" width="8.375" style="0" customWidth="1"/>
    <col min="18" max="18" width="7.875" style="0" customWidth="1"/>
    <col min="19" max="19" width="7.625" style="0" customWidth="1"/>
    <col min="20" max="20" width="9.125" style="0" customWidth="1"/>
    <col min="21" max="21" width="5.625" style="0" customWidth="1"/>
    <col min="22" max="22" width="8.50390625" style="270" customWidth="1"/>
    <col min="23" max="23" width="13.375" style="0" customWidth="1"/>
  </cols>
  <sheetData>
    <row r="1" spans="1:22" ht="81.75" customHeight="1">
      <c r="A1" s="289" t="s">
        <v>152</v>
      </c>
      <c r="B1" s="289"/>
      <c r="C1" s="289"/>
      <c r="D1" s="289"/>
      <c r="E1" s="369" t="s">
        <v>249</v>
      </c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94" t="str">
        <f>'[1]TT'!C2</f>
        <v>Đơn vị  báo cáo: Cục THADS Bình Thuận
Đơn vị nhận báo cáo: Tổng cục THADS - BTP</v>
      </c>
      <c r="Q1" s="394"/>
      <c r="R1" s="394"/>
      <c r="S1" s="394"/>
      <c r="T1" s="394"/>
      <c r="U1" s="394"/>
      <c r="V1" s="257"/>
    </row>
    <row r="2" spans="1:22" ht="21.75" customHeight="1">
      <c r="A2" s="1"/>
      <c r="B2" s="6"/>
      <c r="C2" s="6"/>
      <c r="D2" s="1"/>
      <c r="E2" s="1"/>
      <c r="F2" s="1"/>
      <c r="G2" s="1"/>
      <c r="H2" s="9"/>
      <c r="I2" s="10">
        <f>COUNTBLANK(D10:U66)</f>
        <v>3</v>
      </c>
      <c r="J2" s="11">
        <f>COUNTA(D10:U66)</f>
        <v>1023</v>
      </c>
      <c r="K2" s="11">
        <f>I2+J2</f>
        <v>1026</v>
      </c>
      <c r="L2" s="11"/>
      <c r="M2" s="12"/>
      <c r="N2" s="5"/>
      <c r="O2" s="5"/>
      <c r="P2" s="371" t="s">
        <v>126</v>
      </c>
      <c r="Q2" s="371"/>
      <c r="R2" s="371"/>
      <c r="S2" s="371"/>
      <c r="T2" s="371"/>
      <c r="U2" s="371"/>
      <c r="V2" s="258"/>
    </row>
    <row r="3" spans="1:22" ht="15.75" customHeight="1">
      <c r="A3" s="395" t="s">
        <v>102</v>
      </c>
      <c r="B3" s="395" t="s">
        <v>122</v>
      </c>
      <c r="C3" s="393" t="s">
        <v>101</v>
      </c>
      <c r="D3" s="393" t="s">
        <v>4</v>
      </c>
      <c r="E3" s="393"/>
      <c r="F3" s="393" t="s">
        <v>35</v>
      </c>
      <c r="G3" s="359" t="s">
        <v>123</v>
      </c>
      <c r="H3" s="393" t="s">
        <v>36</v>
      </c>
      <c r="I3" s="398" t="s">
        <v>4</v>
      </c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88" t="s">
        <v>79</v>
      </c>
      <c r="U3" s="391" t="s">
        <v>125</v>
      </c>
      <c r="V3" s="364" t="s">
        <v>162</v>
      </c>
    </row>
    <row r="4" spans="1:22" ht="15.75" customHeight="1">
      <c r="A4" s="396"/>
      <c r="B4" s="396"/>
      <c r="C4" s="393"/>
      <c r="D4" s="393" t="s">
        <v>103</v>
      </c>
      <c r="E4" s="393" t="s">
        <v>60</v>
      </c>
      <c r="F4" s="393"/>
      <c r="G4" s="359"/>
      <c r="H4" s="393"/>
      <c r="I4" s="393" t="s">
        <v>59</v>
      </c>
      <c r="J4" s="393" t="s">
        <v>4</v>
      </c>
      <c r="K4" s="393"/>
      <c r="L4" s="393"/>
      <c r="M4" s="393"/>
      <c r="N4" s="393"/>
      <c r="O4" s="393"/>
      <c r="P4" s="393"/>
      <c r="Q4" s="359" t="s">
        <v>105</v>
      </c>
      <c r="R4" s="393" t="s">
        <v>113</v>
      </c>
      <c r="S4" s="367" t="s">
        <v>65</v>
      </c>
      <c r="T4" s="389"/>
      <c r="U4" s="392"/>
      <c r="V4" s="365"/>
    </row>
    <row r="5" spans="1:22" ht="15.75" customHeight="1">
      <c r="A5" s="396"/>
      <c r="B5" s="396"/>
      <c r="C5" s="393"/>
      <c r="D5" s="393"/>
      <c r="E5" s="393"/>
      <c r="F5" s="393"/>
      <c r="G5" s="359"/>
      <c r="H5" s="393"/>
      <c r="I5" s="393"/>
      <c r="J5" s="393" t="s">
        <v>74</v>
      </c>
      <c r="K5" s="393" t="s">
        <v>4</v>
      </c>
      <c r="L5" s="393"/>
      <c r="M5" s="393"/>
      <c r="N5" s="393" t="s">
        <v>41</v>
      </c>
      <c r="O5" s="393" t="s">
        <v>112</v>
      </c>
      <c r="P5" s="393" t="s">
        <v>44</v>
      </c>
      <c r="Q5" s="359"/>
      <c r="R5" s="393"/>
      <c r="S5" s="367"/>
      <c r="T5" s="389"/>
      <c r="U5" s="392"/>
      <c r="V5" s="365"/>
    </row>
    <row r="6" spans="1:22" ht="15.75">
      <c r="A6" s="396"/>
      <c r="B6" s="396"/>
      <c r="C6" s="393"/>
      <c r="D6" s="393"/>
      <c r="E6" s="393"/>
      <c r="F6" s="393"/>
      <c r="G6" s="359"/>
      <c r="H6" s="393"/>
      <c r="I6" s="393"/>
      <c r="J6" s="393"/>
      <c r="K6" s="393"/>
      <c r="L6" s="393"/>
      <c r="M6" s="393"/>
      <c r="N6" s="393"/>
      <c r="O6" s="393"/>
      <c r="P6" s="393"/>
      <c r="Q6" s="359"/>
      <c r="R6" s="393"/>
      <c r="S6" s="367"/>
      <c r="T6" s="389"/>
      <c r="U6" s="392"/>
      <c r="V6" s="365"/>
    </row>
    <row r="7" spans="1:22" ht="72.75" customHeight="1">
      <c r="A7" s="397"/>
      <c r="B7" s="397"/>
      <c r="C7" s="393"/>
      <c r="D7" s="393"/>
      <c r="E7" s="393"/>
      <c r="F7" s="393"/>
      <c r="G7" s="359"/>
      <c r="H7" s="393"/>
      <c r="I7" s="393"/>
      <c r="J7" s="393"/>
      <c r="K7" s="31" t="s">
        <v>38</v>
      </c>
      <c r="L7" s="31" t="s">
        <v>104</v>
      </c>
      <c r="M7" s="31" t="s">
        <v>121</v>
      </c>
      <c r="N7" s="393"/>
      <c r="O7" s="393"/>
      <c r="P7" s="393"/>
      <c r="Q7" s="359"/>
      <c r="R7" s="393"/>
      <c r="S7" s="367"/>
      <c r="T7" s="390"/>
      <c r="U7" s="392"/>
      <c r="V7" s="366"/>
    </row>
    <row r="8" spans="1:22" ht="15.75">
      <c r="A8" s="380" t="s">
        <v>3</v>
      </c>
      <c r="B8" s="381"/>
      <c r="C8" s="72" t="s">
        <v>13</v>
      </c>
      <c r="D8" s="72" t="s">
        <v>14</v>
      </c>
      <c r="E8" s="72" t="s">
        <v>19</v>
      </c>
      <c r="F8" s="72" t="s">
        <v>21</v>
      </c>
      <c r="G8" s="72" t="s">
        <v>22</v>
      </c>
      <c r="H8" s="72" t="s">
        <v>23</v>
      </c>
      <c r="I8" s="72" t="s">
        <v>24</v>
      </c>
      <c r="J8" s="72" t="s">
        <v>25</v>
      </c>
      <c r="K8" s="72" t="s">
        <v>26</v>
      </c>
      <c r="L8" s="72" t="s">
        <v>28</v>
      </c>
      <c r="M8" s="72" t="s">
        <v>29</v>
      </c>
      <c r="N8" s="72" t="s">
        <v>80</v>
      </c>
      <c r="O8" s="72" t="s">
        <v>77</v>
      </c>
      <c r="P8" s="72" t="s">
        <v>81</v>
      </c>
      <c r="Q8" s="72" t="s">
        <v>82</v>
      </c>
      <c r="R8" s="72" t="s">
        <v>83</v>
      </c>
      <c r="S8" s="72" t="s">
        <v>86</v>
      </c>
      <c r="T8" s="72" t="s">
        <v>98</v>
      </c>
      <c r="U8" s="72" t="s">
        <v>100</v>
      </c>
      <c r="V8" s="259"/>
    </row>
    <row r="9" spans="1:23" ht="31.5" customHeight="1">
      <c r="A9" s="382" t="s">
        <v>12</v>
      </c>
      <c r="B9" s="383"/>
      <c r="C9" s="129">
        <f aca="true" t="shared" si="0" ref="C9:T9">C10+C22</f>
        <v>3494582211.373</v>
      </c>
      <c r="D9" s="129">
        <f t="shared" si="0"/>
        <v>1983984896.606</v>
      </c>
      <c r="E9" s="129">
        <f t="shared" si="0"/>
        <v>1510597314.767</v>
      </c>
      <c r="F9" s="130">
        <f t="shared" si="0"/>
        <v>59976712.5</v>
      </c>
      <c r="G9" s="130">
        <f t="shared" si="0"/>
        <v>4408366</v>
      </c>
      <c r="H9" s="129">
        <f t="shared" si="0"/>
        <v>3430197132.873</v>
      </c>
      <c r="I9" s="129">
        <f t="shared" si="0"/>
        <v>1471905636.848</v>
      </c>
      <c r="J9" s="130">
        <f t="shared" si="0"/>
        <v>433621636.148</v>
      </c>
      <c r="K9" s="130">
        <f t="shared" si="0"/>
        <v>371497629.129</v>
      </c>
      <c r="L9" s="130">
        <f t="shared" si="0"/>
        <v>62114243.018999994</v>
      </c>
      <c r="M9" s="131">
        <f t="shared" si="0"/>
        <v>9764</v>
      </c>
      <c r="N9" s="130">
        <f t="shared" si="0"/>
        <v>1033931246.7</v>
      </c>
      <c r="O9" s="130">
        <f t="shared" si="0"/>
        <v>4352754</v>
      </c>
      <c r="P9" s="131">
        <f t="shared" si="0"/>
        <v>0</v>
      </c>
      <c r="Q9" s="129">
        <f t="shared" si="0"/>
        <v>1270568752.011</v>
      </c>
      <c r="R9" s="130">
        <f t="shared" si="0"/>
        <v>639179080.0139999</v>
      </c>
      <c r="S9" s="130">
        <f t="shared" si="0"/>
        <v>48543664</v>
      </c>
      <c r="T9" s="130">
        <f t="shared" si="0"/>
        <v>2996575496.725</v>
      </c>
      <c r="U9" s="238">
        <f aca="true" t="shared" si="1" ref="U9:U72">J9/I9*100</f>
        <v>29.45988012360462</v>
      </c>
      <c r="V9" s="260"/>
      <c r="W9" s="78"/>
    </row>
    <row r="10" spans="1:23" ht="30.75" customHeight="1">
      <c r="A10" s="133" t="s">
        <v>0</v>
      </c>
      <c r="B10" s="134" t="s">
        <v>214</v>
      </c>
      <c r="C10" s="135">
        <f>SUM(C11:C21)</f>
        <v>1059299110</v>
      </c>
      <c r="D10" s="136">
        <f aca="true" t="shared" si="2" ref="D10:T10">SUM(D11:D21)</f>
        <v>788127518</v>
      </c>
      <c r="E10" s="136">
        <f t="shared" si="2"/>
        <v>271171592</v>
      </c>
      <c r="F10" s="136">
        <f t="shared" si="2"/>
        <v>388777</v>
      </c>
      <c r="G10" s="136">
        <f t="shared" si="2"/>
        <v>4407466</v>
      </c>
      <c r="H10" s="135">
        <f t="shared" si="2"/>
        <v>1054502867</v>
      </c>
      <c r="I10" s="136">
        <f t="shared" si="2"/>
        <v>195759858</v>
      </c>
      <c r="J10" s="136">
        <f t="shared" si="2"/>
        <v>25276502.213</v>
      </c>
      <c r="K10" s="136">
        <f t="shared" si="2"/>
        <v>22479055.148000002</v>
      </c>
      <c r="L10" s="136">
        <f t="shared" si="2"/>
        <v>2797447.065</v>
      </c>
      <c r="M10" s="136">
        <f t="shared" si="2"/>
        <v>0</v>
      </c>
      <c r="N10" s="136">
        <f t="shared" si="2"/>
        <v>170127007.787</v>
      </c>
      <c r="O10" s="136">
        <f t="shared" si="2"/>
        <v>356348</v>
      </c>
      <c r="P10" s="136">
        <f t="shared" si="2"/>
        <v>0</v>
      </c>
      <c r="Q10" s="136">
        <f t="shared" si="2"/>
        <v>439738134</v>
      </c>
      <c r="R10" s="136">
        <f t="shared" si="2"/>
        <v>411026875</v>
      </c>
      <c r="S10" s="136">
        <f t="shared" si="2"/>
        <v>7978000</v>
      </c>
      <c r="T10" s="136">
        <f t="shared" si="2"/>
        <v>1029226364.787</v>
      </c>
      <c r="U10" s="238">
        <f t="shared" si="1"/>
        <v>12.911994558659723</v>
      </c>
      <c r="V10" s="261"/>
      <c r="W10" s="78"/>
    </row>
    <row r="11" spans="1:23" ht="27" customHeight="1">
      <c r="A11" s="70" t="s">
        <v>13</v>
      </c>
      <c r="B11" s="228" t="s">
        <v>168</v>
      </c>
      <c r="C11" s="130">
        <f aca="true" t="shared" si="3" ref="C11:C21">D11+E11</f>
        <v>421123405</v>
      </c>
      <c r="D11" s="137">
        <v>414484693</v>
      </c>
      <c r="E11" s="138">
        <v>6638712</v>
      </c>
      <c r="F11" s="139">
        <v>0</v>
      </c>
      <c r="G11" s="139">
        <v>0</v>
      </c>
      <c r="H11" s="140">
        <f>C11-SUM(F11:G11)</f>
        <v>421123405</v>
      </c>
      <c r="I11" s="141">
        <f>H11-SUM(Q11:S11)</f>
        <v>9452550</v>
      </c>
      <c r="J11" s="142">
        <f aca="true" t="shared" si="4" ref="J11:J74">SUM(K11:M11)</f>
        <v>4219507.213</v>
      </c>
      <c r="K11" s="138">
        <v>4209357.148</v>
      </c>
      <c r="L11" s="143">
        <v>10150.065</v>
      </c>
      <c r="M11" s="143">
        <v>0</v>
      </c>
      <c r="N11" s="144">
        <f>I11-SUM(J11,O11:P11)</f>
        <v>5233042.787</v>
      </c>
      <c r="O11" s="143">
        <v>0</v>
      </c>
      <c r="P11" s="143">
        <v>0</v>
      </c>
      <c r="Q11" s="143">
        <v>651360</v>
      </c>
      <c r="R11" s="209">
        <v>411019495</v>
      </c>
      <c r="S11" s="143">
        <v>0</v>
      </c>
      <c r="T11" s="131">
        <f aca="true" t="shared" si="5" ref="T11:T74">H11-J11</f>
        <v>416903897.787</v>
      </c>
      <c r="U11" s="132">
        <f t="shared" si="1"/>
        <v>44.638824581726624</v>
      </c>
      <c r="V11" s="262"/>
      <c r="W11" s="229"/>
    </row>
    <row r="12" spans="1:23" ht="28.5" customHeight="1">
      <c r="A12" s="70" t="s">
        <v>14</v>
      </c>
      <c r="B12" s="228" t="s">
        <v>228</v>
      </c>
      <c r="C12" s="131">
        <f t="shared" si="3"/>
        <v>13281656</v>
      </c>
      <c r="D12" s="137">
        <v>13271906</v>
      </c>
      <c r="E12" s="145">
        <v>9750</v>
      </c>
      <c r="F12" s="139">
        <v>0</v>
      </c>
      <c r="G12" s="139">
        <v>0</v>
      </c>
      <c r="H12" s="140">
        <f aca="true" t="shared" si="6" ref="H12:H74">C12-SUM(F12:G12)</f>
        <v>13281656</v>
      </c>
      <c r="I12" s="142">
        <f aca="true" t="shared" si="7" ref="I12:I74">H12-SUM(Q12:S12)</f>
        <v>13274006</v>
      </c>
      <c r="J12" s="142">
        <f t="shared" si="4"/>
        <v>3002100</v>
      </c>
      <c r="K12" s="145">
        <v>3002100</v>
      </c>
      <c r="L12" s="143">
        <v>0</v>
      </c>
      <c r="M12" s="143">
        <v>0</v>
      </c>
      <c r="N12" s="144">
        <f aca="true" t="shared" si="8" ref="N12:N74">I12-SUM(J12,O12:P12)</f>
        <v>10271906</v>
      </c>
      <c r="O12" s="143">
        <v>0</v>
      </c>
      <c r="P12" s="143">
        <v>0</v>
      </c>
      <c r="Q12" s="145">
        <v>7650</v>
      </c>
      <c r="R12" s="146">
        <v>0</v>
      </c>
      <c r="S12" s="143">
        <v>0</v>
      </c>
      <c r="T12" s="131">
        <f t="shared" si="5"/>
        <v>10279556</v>
      </c>
      <c r="U12" s="132">
        <f t="shared" si="1"/>
        <v>22.616382725757394</v>
      </c>
      <c r="V12" s="262"/>
      <c r="W12" s="78"/>
    </row>
    <row r="13" spans="1:23" ht="27.75" customHeight="1">
      <c r="A13" s="70" t="s">
        <v>19</v>
      </c>
      <c r="B13" s="227" t="s">
        <v>180</v>
      </c>
      <c r="C13" s="147">
        <f t="shared" si="3"/>
        <v>130920</v>
      </c>
      <c r="D13" s="148">
        <v>0</v>
      </c>
      <c r="E13" s="148">
        <v>130920</v>
      </c>
      <c r="F13" s="148">
        <v>0</v>
      </c>
      <c r="G13" s="148">
        <v>0</v>
      </c>
      <c r="H13" s="140">
        <f>C13-SUM(F13:G13)</f>
        <v>130920</v>
      </c>
      <c r="I13" s="141">
        <f>H13-SUM(Q13:S13)</f>
        <v>130920</v>
      </c>
      <c r="J13" s="147">
        <f t="shared" si="4"/>
        <v>130920</v>
      </c>
      <c r="K13" s="148">
        <v>130920</v>
      </c>
      <c r="L13" s="148">
        <v>0</v>
      </c>
      <c r="M13" s="148">
        <v>0</v>
      </c>
      <c r="N13" s="144">
        <f>I13-SUM(J13,O13:P13)</f>
        <v>0</v>
      </c>
      <c r="O13" s="148">
        <v>0</v>
      </c>
      <c r="P13" s="148">
        <v>0</v>
      </c>
      <c r="Q13" s="148">
        <v>0</v>
      </c>
      <c r="R13" s="148">
        <v>0</v>
      </c>
      <c r="S13" s="143">
        <v>0</v>
      </c>
      <c r="T13" s="142">
        <f t="shared" si="5"/>
        <v>0</v>
      </c>
      <c r="U13" s="132">
        <f t="shared" si="1"/>
        <v>100</v>
      </c>
      <c r="V13" s="262"/>
      <c r="W13" s="78">
        <v>0</v>
      </c>
    </row>
    <row r="14" spans="1:23" ht="28.5" customHeight="1">
      <c r="A14" s="70" t="s">
        <v>21</v>
      </c>
      <c r="B14" s="228" t="s">
        <v>166</v>
      </c>
      <c r="C14" s="130">
        <f t="shared" si="3"/>
        <v>257448713</v>
      </c>
      <c r="D14" s="137">
        <v>14262667</v>
      </c>
      <c r="E14" s="149">
        <v>243186046</v>
      </c>
      <c r="F14" s="149">
        <v>35735</v>
      </c>
      <c r="G14" s="146">
        <v>0</v>
      </c>
      <c r="H14" s="140">
        <f t="shared" si="6"/>
        <v>257412978</v>
      </c>
      <c r="I14" s="150">
        <f t="shared" si="7"/>
        <v>9717575</v>
      </c>
      <c r="J14" s="142">
        <f t="shared" si="4"/>
        <v>4602620</v>
      </c>
      <c r="K14" s="149">
        <v>4250294</v>
      </c>
      <c r="L14" s="143">
        <v>352326</v>
      </c>
      <c r="M14" s="143">
        <v>0</v>
      </c>
      <c r="N14" s="144">
        <f t="shared" si="8"/>
        <v>5114955</v>
      </c>
      <c r="O14" s="143">
        <v>0</v>
      </c>
      <c r="P14" s="143">
        <v>0</v>
      </c>
      <c r="Q14" s="149">
        <v>247688023</v>
      </c>
      <c r="R14" s="149">
        <v>7380</v>
      </c>
      <c r="S14" s="143">
        <v>0</v>
      </c>
      <c r="T14" s="131">
        <f t="shared" si="5"/>
        <v>252810358</v>
      </c>
      <c r="U14" s="132">
        <f t="shared" si="1"/>
        <v>47.36387421759029</v>
      </c>
      <c r="V14" s="262"/>
      <c r="W14" s="230"/>
    </row>
    <row r="15" spans="1:23" ht="29.25" customHeight="1">
      <c r="A15" s="70" t="s">
        <v>22</v>
      </c>
      <c r="B15" s="228" t="s">
        <v>167</v>
      </c>
      <c r="C15" s="130">
        <f t="shared" si="3"/>
        <v>194485247</v>
      </c>
      <c r="D15" s="137">
        <v>192009808</v>
      </c>
      <c r="E15" s="149">
        <v>2475439</v>
      </c>
      <c r="F15" s="139">
        <v>0</v>
      </c>
      <c r="G15" s="139">
        <v>0</v>
      </c>
      <c r="H15" s="140">
        <f t="shared" si="6"/>
        <v>194485247</v>
      </c>
      <c r="I15" s="142">
        <f t="shared" si="7"/>
        <v>25014616</v>
      </c>
      <c r="J15" s="142">
        <f t="shared" si="4"/>
        <v>2207023</v>
      </c>
      <c r="K15" s="149">
        <v>1712139</v>
      </c>
      <c r="L15" s="149">
        <v>494884</v>
      </c>
      <c r="M15" s="143">
        <v>0</v>
      </c>
      <c r="N15" s="144">
        <f t="shared" si="8"/>
        <v>22807593</v>
      </c>
      <c r="O15" s="143">
        <v>0</v>
      </c>
      <c r="P15" s="143">
        <v>0</v>
      </c>
      <c r="Q15" s="149">
        <v>169070631</v>
      </c>
      <c r="R15" s="139">
        <v>0</v>
      </c>
      <c r="S15" s="151">
        <v>400000</v>
      </c>
      <c r="T15" s="131">
        <f t="shared" si="5"/>
        <v>192278224</v>
      </c>
      <c r="U15" s="132">
        <f t="shared" si="1"/>
        <v>8.822933760006551</v>
      </c>
      <c r="V15" s="262"/>
      <c r="W15" s="231"/>
    </row>
    <row r="16" spans="1:23" ht="27" customHeight="1">
      <c r="A16" s="70" t="s">
        <v>23</v>
      </c>
      <c r="B16" s="228" t="s">
        <v>164</v>
      </c>
      <c r="C16" s="131">
        <f t="shared" si="3"/>
        <v>30533336</v>
      </c>
      <c r="D16" s="137">
        <v>21831170</v>
      </c>
      <c r="E16" s="152">
        <v>8702166</v>
      </c>
      <c r="F16" s="152">
        <v>120442</v>
      </c>
      <c r="G16" s="139">
        <v>0</v>
      </c>
      <c r="H16" s="140">
        <f t="shared" si="6"/>
        <v>30412894</v>
      </c>
      <c r="I16" s="142">
        <f t="shared" si="7"/>
        <v>15215389</v>
      </c>
      <c r="J16" s="142">
        <f t="shared" si="4"/>
        <v>6562558</v>
      </c>
      <c r="K16" s="152">
        <v>5602647</v>
      </c>
      <c r="L16" s="152">
        <v>959911</v>
      </c>
      <c r="M16" s="139">
        <v>0</v>
      </c>
      <c r="N16" s="144">
        <f t="shared" si="8"/>
        <v>8570133</v>
      </c>
      <c r="O16" s="152">
        <v>82698</v>
      </c>
      <c r="P16" s="139">
        <v>0</v>
      </c>
      <c r="Q16" s="152">
        <v>15197505</v>
      </c>
      <c r="R16" s="139">
        <v>0</v>
      </c>
      <c r="S16" s="143">
        <v>0</v>
      </c>
      <c r="T16" s="131">
        <f t="shared" si="5"/>
        <v>23850336</v>
      </c>
      <c r="U16" s="132">
        <f t="shared" si="1"/>
        <v>43.131056327248686</v>
      </c>
      <c r="V16" s="262"/>
      <c r="W16" s="231"/>
    </row>
    <row r="17" spans="1:23" ht="27" customHeight="1">
      <c r="A17" s="70" t="s">
        <v>24</v>
      </c>
      <c r="B17" s="228" t="s">
        <v>165</v>
      </c>
      <c r="C17" s="131">
        <f t="shared" si="3"/>
        <v>7271150</v>
      </c>
      <c r="D17" s="153">
        <v>6230752</v>
      </c>
      <c r="E17" s="152">
        <v>1040398</v>
      </c>
      <c r="F17" s="139">
        <v>0</v>
      </c>
      <c r="G17" s="139">
        <v>0</v>
      </c>
      <c r="H17" s="140">
        <f t="shared" si="6"/>
        <v>7271150</v>
      </c>
      <c r="I17" s="142">
        <f t="shared" si="7"/>
        <v>5928816</v>
      </c>
      <c r="J17" s="142">
        <f t="shared" si="4"/>
        <v>903546</v>
      </c>
      <c r="K17" s="152">
        <v>219360</v>
      </c>
      <c r="L17" s="139">
        <v>684186</v>
      </c>
      <c r="M17" s="139">
        <v>0</v>
      </c>
      <c r="N17" s="144">
        <f t="shared" si="8"/>
        <v>4751620</v>
      </c>
      <c r="O17" s="152">
        <v>273650</v>
      </c>
      <c r="P17" s="139">
        <v>0</v>
      </c>
      <c r="Q17" s="152">
        <v>1342334</v>
      </c>
      <c r="R17" s="139">
        <v>0</v>
      </c>
      <c r="S17" s="143">
        <v>0</v>
      </c>
      <c r="T17" s="131">
        <f t="shared" si="5"/>
        <v>6367604</v>
      </c>
      <c r="U17" s="132">
        <f t="shared" si="1"/>
        <v>15.239906247722987</v>
      </c>
      <c r="V17" s="262"/>
      <c r="W17" s="230"/>
    </row>
    <row r="18" spans="1:23" ht="27" customHeight="1">
      <c r="A18" s="70" t="s">
        <v>25</v>
      </c>
      <c r="B18" s="228" t="s">
        <v>231</v>
      </c>
      <c r="C18" s="131">
        <f t="shared" si="3"/>
        <v>76455172</v>
      </c>
      <c r="D18" s="153">
        <v>76150280</v>
      </c>
      <c r="E18" s="154">
        <v>304892</v>
      </c>
      <c r="F18" s="139">
        <v>0</v>
      </c>
      <c r="G18" s="139">
        <v>0</v>
      </c>
      <c r="H18" s="140">
        <f t="shared" si="6"/>
        <v>76455172</v>
      </c>
      <c r="I18" s="142">
        <f t="shared" si="7"/>
        <v>73957402</v>
      </c>
      <c r="J18" s="142">
        <f t="shared" si="4"/>
        <v>1135804</v>
      </c>
      <c r="K18" s="154">
        <v>1105804</v>
      </c>
      <c r="L18" s="154">
        <v>30000</v>
      </c>
      <c r="M18" s="139">
        <v>0</v>
      </c>
      <c r="N18" s="144">
        <f t="shared" si="8"/>
        <v>72821598</v>
      </c>
      <c r="O18" s="139">
        <v>0</v>
      </c>
      <c r="P18" s="139">
        <v>0</v>
      </c>
      <c r="Q18" s="154">
        <v>2497770</v>
      </c>
      <c r="R18" s="139"/>
      <c r="S18" s="143">
        <v>0</v>
      </c>
      <c r="T18" s="131">
        <f t="shared" si="5"/>
        <v>75319368</v>
      </c>
      <c r="U18" s="132">
        <f t="shared" si="1"/>
        <v>1.535754325172212</v>
      </c>
      <c r="V18" s="263"/>
      <c r="W18" s="78"/>
    </row>
    <row r="19" spans="1:23" ht="27" customHeight="1">
      <c r="A19" s="70" t="s">
        <v>26</v>
      </c>
      <c r="B19" s="228" t="s">
        <v>199</v>
      </c>
      <c r="C19" s="131">
        <f t="shared" si="3"/>
        <v>2719752</v>
      </c>
      <c r="D19" s="139">
        <v>39449</v>
      </c>
      <c r="E19" s="139">
        <v>2680303</v>
      </c>
      <c r="F19" s="139">
        <v>2200</v>
      </c>
      <c r="G19" s="139">
        <v>0</v>
      </c>
      <c r="H19" s="140">
        <f t="shared" si="6"/>
        <v>2717552</v>
      </c>
      <c r="I19" s="142">
        <f t="shared" si="7"/>
        <v>2706864</v>
      </c>
      <c r="J19" s="142">
        <f t="shared" si="4"/>
        <v>507635</v>
      </c>
      <c r="K19" s="155">
        <v>241645</v>
      </c>
      <c r="L19" s="155">
        <v>265990</v>
      </c>
      <c r="M19" s="139">
        <v>0</v>
      </c>
      <c r="N19" s="144">
        <f t="shared" si="8"/>
        <v>2199229</v>
      </c>
      <c r="O19" s="139">
        <v>0</v>
      </c>
      <c r="P19" s="139">
        <v>0</v>
      </c>
      <c r="Q19" s="139">
        <v>10688</v>
      </c>
      <c r="R19" s="139">
        <v>0</v>
      </c>
      <c r="S19" s="143">
        <v>0</v>
      </c>
      <c r="T19" s="131">
        <f t="shared" si="5"/>
        <v>2209917</v>
      </c>
      <c r="U19" s="132">
        <f t="shared" si="1"/>
        <v>18.753620425702955</v>
      </c>
      <c r="V19" s="263"/>
      <c r="W19" s="78"/>
    </row>
    <row r="20" spans="1:23" ht="27.75" customHeight="1">
      <c r="A20" s="70" t="s">
        <v>28</v>
      </c>
      <c r="B20" s="228" t="s">
        <v>232</v>
      </c>
      <c r="C20" s="131">
        <f t="shared" si="3"/>
        <v>51442293</v>
      </c>
      <c r="D20" s="139">
        <v>45439327</v>
      </c>
      <c r="E20" s="138">
        <v>6002966</v>
      </c>
      <c r="F20" s="138">
        <v>230400</v>
      </c>
      <c r="G20" s="138">
        <v>0</v>
      </c>
      <c r="H20" s="140">
        <f t="shared" si="6"/>
        <v>51211893</v>
      </c>
      <c r="I20" s="142">
        <f t="shared" si="7"/>
        <v>40361720</v>
      </c>
      <c r="J20" s="142">
        <f>SUM(K20:M20)</f>
        <v>2004789</v>
      </c>
      <c r="K20" s="138">
        <v>2004789</v>
      </c>
      <c r="L20" s="139">
        <v>0</v>
      </c>
      <c r="M20" s="139">
        <v>0</v>
      </c>
      <c r="N20" s="144">
        <f t="shared" si="8"/>
        <v>38356931</v>
      </c>
      <c r="O20" s="139">
        <v>0</v>
      </c>
      <c r="P20" s="139">
        <v>0</v>
      </c>
      <c r="Q20" s="138">
        <v>3272173</v>
      </c>
      <c r="R20" s="139">
        <v>0</v>
      </c>
      <c r="S20" s="143">
        <v>7578000</v>
      </c>
      <c r="T20" s="131">
        <f>H20-J20</f>
        <v>49207104</v>
      </c>
      <c r="U20" s="132">
        <f>J20/I20*100</f>
        <v>4.967055417856326</v>
      </c>
      <c r="V20" s="263"/>
      <c r="W20" s="78">
        <v>0</v>
      </c>
    </row>
    <row r="21" spans="1:23" ht="27.75" customHeight="1">
      <c r="A21" s="70" t="s">
        <v>29</v>
      </c>
      <c r="B21" s="71" t="s">
        <v>163</v>
      </c>
      <c r="C21" s="131">
        <f t="shared" si="3"/>
        <v>4407466</v>
      </c>
      <c r="D21" s="153">
        <v>4407466</v>
      </c>
      <c r="E21" s="139">
        <v>0</v>
      </c>
      <c r="F21" s="139">
        <v>0</v>
      </c>
      <c r="G21" s="139">
        <v>4407466</v>
      </c>
      <c r="H21" s="156">
        <v>0</v>
      </c>
      <c r="I21" s="156">
        <v>0</v>
      </c>
      <c r="J21" s="156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43">
        <v>0</v>
      </c>
      <c r="T21" s="131">
        <f>H21-J21</f>
        <v>0</v>
      </c>
      <c r="U21" s="132"/>
      <c r="V21" s="264"/>
      <c r="W21" s="78"/>
    </row>
    <row r="22" spans="1:23" ht="25.5" customHeight="1">
      <c r="A22" s="133" t="s">
        <v>1</v>
      </c>
      <c r="B22" s="134" t="s">
        <v>216</v>
      </c>
      <c r="C22" s="129">
        <f aca="true" t="shared" si="9" ref="C22:T22">SUM(C23,C34,C38,C44,C50,C54,C58,C63,C68,C72)</f>
        <v>2435283101.373</v>
      </c>
      <c r="D22" s="129">
        <f t="shared" si="9"/>
        <v>1195857378.606</v>
      </c>
      <c r="E22" s="129">
        <f t="shared" si="9"/>
        <v>1239425722.767</v>
      </c>
      <c r="F22" s="130">
        <f t="shared" si="9"/>
        <v>59587935.5</v>
      </c>
      <c r="G22" s="130">
        <f t="shared" si="9"/>
        <v>900</v>
      </c>
      <c r="H22" s="129">
        <f t="shared" si="9"/>
        <v>2375694265.873</v>
      </c>
      <c r="I22" s="129">
        <f t="shared" si="9"/>
        <v>1276145778.848</v>
      </c>
      <c r="J22" s="130">
        <f t="shared" si="9"/>
        <v>408345133.935</v>
      </c>
      <c r="K22" s="130">
        <f t="shared" si="9"/>
        <v>349018573.981</v>
      </c>
      <c r="L22" s="130">
        <f t="shared" si="9"/>
        <v>59316795.953999996</v>
      </c>
      <c r="M22" s="131">
        <f t="shared" si="9"/>
        <v>9764</v>
      </c>
      <c r="N22" s="130">
        <f t="shared" si="9"/>
        <v>863804238.913</v>
      </c>
      <c r="O22" s="130">
        <f t="shared" si="9"/>
        <v>3996406</v>
      </c>
      <c r="P22" s="131">
        <f t="shared" si="9"/>
        <v>0</v>
      </c>
      <c r="Q22" s="130">
        <f t="shared" si="9"/>
        <v>830830618.0109999</v>
      </c>
      <c r="R22" s="130">
        <f t="shared" si="9"/>
        <v>228152205.014</v>
      </c>
      <c r="S22" s="130">
        <f t="shared" si="9"/>
        <v>40565664</v>
      </c>
      <c r="T22" s="130">
        <f t="shared" si="9"/>
        <v>1967349131.938</v>
      </c>
      <c r="U22" s="238">
        <f t="shared" si="1"/>
        <v>31.99831404086299</v>
      </c>
      <c r="V22" s="261"/>
      <c r="W22" s="78"/>
    </row>
    <row r="23" spans="1:23" ht="35.25" customHeight="1">
      <c r="A23" s="133" t="s">
        <v>13</v>
      </c>
      <c r="B23" s="157" t="s">
        <v>236</v>
      </c>
      <c r="C23" s="136">
        <f aca="true" t="shared" si="10" ref="C23:T23">SUM(C24:C33)</f>
        <v>756431936</v>
      </c>
      <c r="D23" s="136">
        <f t="shared" si="10"/>
        <v>380595795</v>
      </c>
      <c r="E23" s="136">
        <f t="shared" si="10"/>
        <v>375836141</v>
      </c>
      <c r="F23" s="136">
        <f t="shared" si="10"/>
        <v>13595616</v>
      </c>
      <c r="G23" s="158">
        <f t="shared" si="10"/>
        <v>0</v>
      </c>
      <c r="H23" s="136">
        <f t="shared" si="10"/>
        <v>742836320</v>
      </c>
      <c r="I23" s="136">
        <f t="shared" si="10"/>
        <v>520563664</v>
      </c>
      <c r="J23" s="136">
        <f t="shared" si="10"/>
        <v>182533680</v>
      </c>
      <c r="K23" s="136">
        <f t="shared" si="10"/>
        <v>174295112</v>
      </c>
      <c r="L23" s="158">
        <f t="shared" si="10"/>
        <v>8238568</v>
      </c>
      <c r="M23" s="158">
        <f t="shared" si="10"/>
        <v>0</v>
      </c>
      <c r="N23" s="158">
        <f t="shared" si="10"/>
        <v>338029984</v>
      </c>
      <c r="O23" s="158">
        <f t="shared" si="10"/>
        <v>0</v>
      </c>
      <c r="P23" s="158">
        <f t="shared" si="10"/>
        <v>0</v>
      </c>
      <c r="Q23" s="136">
        <f t="shared" si="10"/>
        <v>82018391</v>
      </c>
      <c r="R23" s="136">
        <f t="shared" si="10"/>
        <v>99688601</v>
      </c>
      <c r="S23" s="136">
        <f t="shared" si="10"/>
        <v>40565664</v>
      </c>
      <c r="T23" s="158">
        <f t="shared" si="10"/>
        <v>560302640</v>
      </c>
      <c r="U23" s="238">
        <f t="shared" si="1"/>
        <v>35.06462179811305</v>
      </c>
      <c r="V23" s="261"/>
      <c r="W23" s="229"/>
    </row>
    <row r="24" spans="1:23" ht="26.25" customHeight="1">
      <c r="A24" s="70" t="s">
        <v>15</v>
      </c>
      <c r="B24" s="232" t="s">
        <v>170</v>
      </c>
      <c r="C24" s="131">
        <f aca="true" t="shared" si="11" ref="C24:C74">D24+E24</f>
        <v>55456391</v>
      </c>
      <c r="D24" s="159">
        <v>21575345</v>
      </c>
      <c r="E24" s="146">
        <v>33881046</v>
      </c>
      <c r="F24" s="160">
        <v>6614500</v>
      </c>
      <c r="G24" s="146">
        <v>0</v>
      </c>
      <c r="H24" s="140">
        <f t="shared" si="6"/>
        <v>48841891</v>
      </c>
      <c r="I24" s="142">
        <f t="shared" si="7"/>
        <v>37543906</v>
      </c>
      <c r="J24" s="142">
        <f t="shared" si="4"/>
        <v>13132614</v>
      </c>
      <c r="K24" s="146">
        <v>10093780</v>
      </c>
      <c r="L24" s="146">
        <v>3038834</v>
      </c>
      <c r="M24" s="146">
        <v>0</v>
      </c>
      <c r="N24" s="161">
        <f t="shared" si="8"/>
        <v>24411292</v>
      </c>
      <c r="O24" s="146">
        <v>0</v>
      </c>
      <c r="P24" s="146">
        <v>0</v>
      </c>
      <c r="Q24" s="146">
        <v>11297985</v>
      </c>
      <c r="R24" s="146">
        <v>0</v>
      </c>
      <c r="S24" s="146">
        <v>0</v>
      </c>
      <c r="T24" s="131">
        <f t="shared" si="5"/>
        <v>35709277</v>
      </c>
      <c r="U24" s="132">
        <f t="shared" si="1"/>
        <v>34.97934924512116</v>
      </c>
      <c r="V24" s="265"/>
      <c r="W24" s="78"/>
    </row>
    <row r="25" spans="1:23" ht="26.25" customHeight="1">
      <c r="A25" s="70" t="s">
        <v>16</v>
      </c>
      <c r="B25" s="232" t="s">
        <v>169</v>
      </c>
      <c r="C25" s="130">
        <f t="shared" si="11"/>
        <v>234627377</v>
      </c>
      <c r="D25" s="162">
        <v>179195885</v>
      </c>
      <c r="E25" s="146">
        <v>55431492</v>
      </c>
      <c r="F25" s="146">
        <v>0</v>
      </c>
      <c r="G25" s="146">
        <v>0</v>
      </c>
      <c r="H25" s="140">
        <f t="shared" si="6"/>
        <v>234627377</v>
      </c>
      <c r="I25" s="141">
        <f t="shared" si="7"/>
        <v>160058358</v>
      </c>
      <c r="J25" s="142">
        <f t="shared" si="4"/>
        <v>1029908</v>
      </c>
      <c r="K25" s="146">
        <v>996165</v>
      </c>
      <c r="L25" s="146">
        <v>33743</v>
      </c>
      <c r="M25" s="146">
        <v>0</v>
      </c>
      <c r="N25" s="161">
        <f t="shared" si="8"/>
        <v>159028450</v>
      </c>
      <c r="O25" s="146">
        <v>0</v>
      </c>
      <c r="P25" s="146">
        <v>0</v>
      </c>
      <c r="Q25" s="146">
        <v>10062411</v>
      </c>
      <c r="R25" s="160">
        <v>24197781</v>
      </c>
      <c r="S25" s="163">
        <v>40308827</v>
      </c>
      <c r="T25" s="131">
        <f t="shared" si="5"/>
        <v>233597469</v>
      </c>
      <c r="U25" s="132">
        <f t="shared" si="1"/>
        <v>0.6434578068081893</v>
      </c>
      <c r="V25" s="266"/>
      <c r="W25" s="78"/>
    </row>
    <row r="26" spans="1:23" ht="24" customHeight="1">
      <c r="A26" s="70" t="s">
        <v>40</v>
      </c>
      <c r="B26" s="232" t="s">
        <v>234</v>
      </c>
      <c r="C26" s="130">
        <f t="shared" si="11"/>
        <v>108331314</v>
      </c>
      <c r="D26" s="159">
        <v>17300252</v>
      </c>
      <c r="E26" s="146">
        <v>91031062</v>
      </c>
      <c r="F26" s="146">
        <v>0</v>
      </c>
      <c r="G26" s="146">
        <v>0</v>
      </c>
      <c r="H26" s="140">
        <f t="shared" si="6"/>
        <v>108331314</v>
      </c>
      <c r="I26" s="141">
        <f t="shared" si="7"/>
        <v>39176120</v>
      </c>
      <c r="J26" s="142">
        <f t="shared" si="4"/>
        <v>22335816</v>
      </c>
      <c r="K26" s="146">
        <v>22214111</v>
      </c>
      <c r="L26" s="146">
        <v>121705</v>
      </c>
      <c r="M26" s="146">
        <v>0</v>
      </c>
      <c r="N26" s="161">
        <f t="shared" si="8"/>
        <v>16840304</v>
      </c>
      <c r="O26" s="146">
        <v>0</v>
      </c>
      <c r="P26" s="146">
        <v>0</v>
      </c>
      <c r="Q26" s="146">
        <v>3430294</v>
      </c>
      <c r="R26" s="205">
        <v>65724900</v>
      </c>
      <c r="S26" s="146">
        <v>0</v>
      </c>
      <c r="T26" s="131">
        <f t="shared" si="5"/>
        <v>85995498</v>
      </c>
      <c r="U26" s="132">
        <f t="shared" si="1"/>
        <v>57.01385435821618</v>
      </c>
      <c r="V26" s="265"/>
      <c r="W26" s="78"/>
    </row>
    <row r="27" spans="1:23" ht="23.25" customHeight="1">
      <c r="A27" s="70" t="s">
        <v>42</v>
      </c>
      <c r="B27" s="232" t="s">
        <v>171</v>
      </c>
      <c r="C27" s="131">
        <f t="shared" si="11"/>
        <v>801257</v>
      </c>
      <c r="D27" s="159">
        <v>711089</v>
      </c>
      <c r="E27" s="146">
        <v>90168</v>
      </c>
      <c r="F27" s="146">
        <v>0</v>
      </c>
      <c r="G27" s="146">
        <v>0</v>
      </c>
      <c r="H27" s="140">
        <f t="shared" si="6"/>
        <v>801257</v>
      </c>
      <c r="I27" s="142">
        <f t="shared" si="7"/>
        <v>801257</v>
      </c>
      <c r="J27" s="142">
        <f t="shared" si="4"/>
        <v>801257</v>
      </c>
      <c r="K27" s="146">
        <v>801257</v>
      </c>
      <c r="L27" s="146">
        <v>0</v>
      </c>
      <c r="M27" s="146">
        <v>0</v>
      </c>
      <c r="N27" s="161">
        <f t="shared" si="8"/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0</v>
      </c>
      <c r="T27" s="131">
        <f t="shared" si="5"/>
        <v>0</v>
      </c>
      <c r="U27" s="132">
        <f t="shared" si="1"/>
        <v>100</v>
      </c>
      <c r="V27" s="265"/>
      <c r="W27" s="78"/>
    </row>
    <row r="28" spans="1:23" ht="23.25" customHeight="1">
      <c r="A28" s="70" t="s">
        <v>43</v>
      </c>
      <c r="B28" s="232" t="s">
        <v>172</v>
      </c>
      <c r="C28" s="131">
        <f t="shared" si="11"/>
        <v>54526425</v>
      </c>
      <c r="D28" s="159">
        <v>33635131</v>
      </c>
      <c r="E28" s="146">
        <v>20891294</v>
      </c>
      <c r="F28" s="146">
        <v>243441</v>
      </c>
      <c r="G28" s="146">
        <v>0</v>
      </c>
      <c r="H28" s="140">
        <f t="shared" si="6"/>
        <v>54282984</v>
      </c>
      <c r="I28" s="142">
        <f t="shared" si="7"/>
        <v>44099471</v>
      </c>
      <c r="J28" s="142">
        <f t="shared" si="4"/>
        <v>13447237</v>
      </c>
      <c r="K28" s="146">
        <v>11761117</v>
      </c>
      <c r="L28" s="146">
        <v>1686120</v>
      </c>
      <c r="M28" s="146">
        <v>0</v>
      </c>
      <c r="N28" s="161">
        <f t="shared" si="8"/>
        <v>30652234</v>
      </c>
      <c r="O28" s="146">
        <v>0</v>
      </c>
      <c r="P28" s="146">
        <v>0</v>
      </c>
      <c r="Q28" s="146">
        <v>10183513</v>
      </c>
      <c r="R28" s="146">
        <v>0</v>
      </c>
      <c r="S28" s="146">
        <v>0</v>
      </c>
      <c r="T28" s="131">
        <f t="shared" si="5"/>
        <v>40835747</v>
      </c>
      <c r="U28" s="132">
        <f t="shared" si="1"/>
        <v>30.49296668433959</v>
      </c>
      <c r="V28" s="265"/>
      <c r="W28" s="78"/>
    </row>
    <row r="29" spans="1:23" ht="24.75" customHeight="1">
      <c r="A29" s="70" t="s">
        <v>63</v>
      </c>
      <c r="B29" s="164" t="s">
        <v>230</v>
      </c>
      <c r="C29" s="131">
        <f t="shared" si="11"/>
        <v>53677413</v>
      </c>
      <c r="D29" s="159">
        <v>32539044</v>
      </c>
      <c r="E29" s="146">
        <v>21138369</v>
      </c>
      <c r="F29" s="146">
        <v>646290</v>
      </c>
      <c r="G29" s="146">
        <v>0</v>
      </c>
      <c r="H29" s="140">
        <f t="shared" si="6"/>
        <v>53031123</v>
      </c>
      <c r="I29" s="142">
        <f t="shared" si="7"/>
        <v>34511646</v>
      </c>
      <c r="J29" s="142">
        <f t="shared" si="4"/>
        <v>17491683</v>
      </c>
      <c r="K29" s="146">
        <v>17196269</v>
      </c>
      <c r="L29" s="146">
        <v>295414</v>
      </c>
      <c r="M29" s="146">
        <v>0</v>
      </c>
      <c r="N29" s="161">
        <f t="shared" si="8"/>
        <v>17019963</v>
      </c>
      <c r="O29" s="146">
        <v>0</v>
      </c>
      <c r="P29" s="146">
        <v>0</v>
      </c>
      <c r="Q29" s="146">
        <v>18519477</v>
      </c>
      <c r="R29" s="146">
        <v>0</v>
      </c>
      <c r="S29" s="146">
        <v>0</v>
      </c>
      <c r="T29" s="131">
        <f t="shared" si="5"/>
        <v>35539440</v>
      </c>
      <c r="U29" s="132">
        <f t="shared" si="1"/>
        <v>50.683421474594404</v>
      </c>
      <c r="V29" s="265"/>
      <c r="W29" s="78"/>
    </row>
    <row r="30" spans="1:23" ht="25.5" customHeight="1">
      <c r="A30" s="70" t="s">
        <v>64</v>
      </c>
      <c r="B30" s="232" t="s">
        <v>173</v>
      </c>
      <c r="C30" s="131">
        <f t="shared" si="11"/>
        <v>43044162</v>
      </c>
      <c r="D30" s="159">
        <v>38101523</v>
      </c>
      <c r="E30" s="146">
        <v>4942639</v>
      </c>
      <c r="F30" s="146">
        <v>0</v>
      </c>
      <c r="G30" s="146">
        <v>0</v>
      </c>
      <c r="H30" s="140">
        <f t="shared" si="6"/>
        <v>43044162</v>
      </c>
      <c r="I30" s="142">
        <f t="shared" si="7"/>
        <v>25213261</v>
      </c>
      <c r="J30" s="142">
        <f t="shared" si="4"/>
        <v>15495480</v>
      </c>
      <c r="K30" s="146">
        <v>15492479</v>
      </c>
      <c r="L30" s="146">
        <v>3001</v>
      </c>
      <c r="M30" s="146">
        <v>0</v>
      </c>
      <c r="N30" s="161">
        <f t="shared" si="8"/>
        <v>9717781</v>
      </c>
      <c r="O30" s="146">
        <v>0</v>
      </c>
      <c r="P30" s="146">
        <v>0</v>
      </c>
      <c r="Q30" s="146">
        <v>7808144</v>
      </c>
      <c r="R30" s="146">
        <v>9765920</v>
      </c>
      <c r="S30" s="146">
        <v>256837</v>
      </c>
      <c r="T30" s="131">
        <f t="shared" si="5"/>
        <v>27548682</v>
      </c>
      <c r="U30" s="132">
        <f t="shared" si="1"/>
        <v>61.45765912628279</v>
      </c>
      <c r="V30" s="265"/>
      <c r="W30" s="78"/>
    </row>
    <row r="31" spans="1:23" ht="27" customHeight="1">
      <c r="A31" s="70" t="s">
        <v>67</v>
      </c>
      <c r="B31" s="232" t="s">
        <v>174</v>
      </c>
      <c r="C31" s="130">
        <f t="shared" si="11"/>
        <v>102687629</v>
      </c>
      <c r="D31" s="159">
        <v>22840072</v>
      </c>
      <c r="E31" s="146">
        <v>79847557</v>
      </c>
      <c r="F31" s="146">
        <v>323879</v>
      </c>
      <c r="G31" s="146">
        <v>0</v>
      </c>
      <c r="H31" s="140">
        <f t="shared" si="6"/>
        <v>102363750</v>
      </c>
      <c r="I31" s="142">
        <f t="shared" si="7"/>
        <v>88732887</v>
      </c>
      <c r="J31" s="142">
        <f t="shared" si="4"/>
        <v>81399395</v>
      </c>
      <c r="K31" s="146">
        <v>80945571</v>
      </c>
      <c r="L31" s="146">
        <v>453824</v>
      </c>
      <c r="M31" s="146">
        <v>0</v>
      </c>
      <c r="N31" s="161">
        <f t="shared" si="8"/>
        <v>7333492</v>
      </c>
      <c r="O31" s="146">
        <v>0</v>
      </c>
      <c r="P31" s="146">
        <v>0</v>
      </c>
      <c r="Q31" s="146">
        <v>13630863</v>
      </c>
      <c r="R31" s="146">
        <v>0</v>
      </c>
      <c r="S31" s="146">
        <v>0</v>
      </c>
      <c r="T31" s="131">
        <f t="shared" si="5"/>
        <v>20964355</v>
      </c>
      <c r="U31" s="132">
        <f t="shared" si="1"/>
        <v>91.73531680536891</v>
      </c>
      <c r="V31" s="265"/>
      <c r="W31" s="78"/>
    </row>
    <row r="32" spans="1:23" ht="22.5" customHeight="1">
      <c r="A32" s="70" t="s">
        <v>154</v>
      </c>
      <c r="B32" s="232" t="s">
        <v>175</v>
      </c>
      <c r="C32" s="131">
        <f t="shared" si="11"/>
        <v>53606689</v>
      </c>
      <c r="D32" s="159">
        <v>17694317</v>
      </c>
      <c r="E32" s="146">
        <v>35912372</v>
      </c>
      <c r="F32" s="206">
        <v>2550112</v>
      </c>
      <c r="G32" s="146">
        <v>0</v>
      </c>
      <c r="H32" s="140">
        <f t="shared" si="6"/>
        <v>51056577</v>
      </c>
      <c r="I32" s="142">
        <f t="shared" si="7"/>
        <v>49106991</v>
      </c>
      <c r="J32" s="142">
        <f t="shared" si="4"/>
        <v>5251595</v>
      </c>
      <c r="K32" s="146">
        <v>3703685</v>
      </c>
      <c r="L32" s="146">
        <v>1547910</v>
      </c>
      <c r="M32" s="146">
        <v>0</v>
      </c>
      <c r="N32" s="161">
        <f t="shared" si="8"/>
        <v>43855396</v>
      </c>
      <c r="O32" s="146">
        <v>0</v>
      </c>
      <c r="P32" s="146">
        <v>0</v>
      </c>
      <c r="Q32" s="146">
        <v>1949586</v>
      </c>
      <c r="R32" s="146">
        <v>0</v>
      </c>
      <c r="S32" s="146">
        <v>0</v>
      </c>
      <c r="T32" s="131">
        <f t="shared" si="5"/>
        <v>45804982</v>
      </c>
      <c r="U32" s="132">
        <f t="shared" si="1"/>
        <v>10.694190161233866</v>
      </c>
      <c r="V32" s="265"/>
      <c r="W32" s="78"/>
    </row>
    <row r="33" spans="1:23" ht="28.5" customHeight="1">
      <c r="A33" s="70" t="s">
        <v>233</v>
      </c>
      <c r="B33" s="164" t="s">
        <v>176</v>
      </c>
      <c r="C33" s="131">
        <f t="shared" si="11"/>
        <v>49673279</v>
      </c>
      <c r="D33" s="159">
        <v>17003137</v>
      </c>
      <c r="E33" s="146">
        <v>32670142</v>
      </c>
      <c r="F33" s="206">
        <v>3217394</v>
      </c>
      <c r="G33" s="146">
        <v>0</v>
      </c>
      <c r="H33" s="140">
        <f t="shared" si="6"/>
        <v>46455885</v>
      </c>
      <c r="I33" s="142">
        <f t="shared" si="7"/>
        <v>41319767</v>
      </c>
      <c r="J33" s="142">
        <f t="shared" si="4"/>
        <v>12148695</v>
      </c>
      <c r="K33" s="146">
        <v>11090678</v>
      </c>
      <c r="L33" s="146">
        <v>1058017</v>
      </c>
      <c r="M33" s="146">
        <v>0</v>
      </c>
      <c r="N33" s="161">
        <f t="shared" si="8"/>
        <v>29171072</v>
      </c>
      <c r="O33" s="146">
        <v>0</v>
      </c>
      <c r="P33" s="146">
        <v>0</v>
      </c>
      <c r="Q33" s="146">
        <v>5136118</v>
      </c>
      <c r="R33" s="146">
        <v>0</v>
      </c>
      <c r="S33" s="146">
        <v>0</v>
      </c>
      <c r="T33" s="131">
        <f t="shared" si="5"/>
        <v>34307190</v>
      </c>
      <c r="U33" s="132">
        <f t="shared" si="1"/>
        <v>29.401654176801138</v>
      </c>
      <c r="V33" s="265"/>
      <c r="W33" s="78"/>
    </row>
    <row r="34" spans="1:23" ht="26.25" customHeight="1">
      <c r="A34" s="133" t="s">
        <v>14</v>
      </c>
      <c r="B34" s="157" t="s">
        <v>237</v>
      </c>
      <c r="C34" s="136">
        <f aca="true" t="shared" si="12" ref="C34:T34">SUM(C35:C37)</f>
        <v>237385329</v>
      </c>
      <c r="D34" s="165">
        <f t="shared" si="12"/>
        <v>154583163</v>
      </c>
      <c r="E34" s="158">
        <f t="shared" si="12"/>
        <v>82802166</v>
      </c>
      <c r="F34" s="136">
        <f t="shared" si="12"/>
        <v>16069787</v>
      </c>
      <c r="G34" s="158">
        <f t="shared" si="12"/>
        <v>0</v>
      </c>
      <c r="H34" s="136">
        <f t="shared" si="12"/>
        <v>221315542</v>
      </c>
      <c r="I34" s="158">
        <f t="shared" si="12"/>
        <v>76255540</v>
      </c>
      <c r="J34" s="158">
        <f t="shared" si="12"/>
        <v>23374844</v>
      </c>
      <c r="K34" s="158">
        <f t="shared" si="12"/>
        <v>20057619</v>
      </c>
      <c r="L34" s="158">
        <f t="shared" si="12"/>
        <v>3314261</v>
      </c>
      <c r="M34" s="158">
        <f t="shared" si="12"/>
        <v>2964</v>
      </c>
      <c r="N34" s="158">
        <f t="shared" si="12"/>
        <v>52880696</v>
      </c>
      <c r="O34" s="158">
        <f t="shared" si="12"/>
        <v>0</v>
      </c>
      <c r="P34" s="158">
        <f t="shared" si="12"/>
        <v>0</v>
      </c>
      <c r="Q34" s="136">
        <f t="shared" si="12"/>
        <v>127297972</v>
      </c>
      <c r="R34" s="136">
        <f t="shared" si="12"/>
        <v>17762030</v>
      </c>
      <c r="S34" s="158">
        <f t="shared" si="12"/>
        <v>0</v>
      </c>
      <c r="T34" s="158">
        <f t="shared" si="12"/>
        <v>197940698</v>
      </c>
      <c r="U34" s="238">
        <f t="shared" si="1"/>
        <v>30.653305976195306</v>
      </c>
      <c r="V34" s="261"/>
      <c r="W34" s="229"/>
    </row>
    <row r="35" spans="1:23" ht="29.25" customHeight="1">
      <c r="A35" s="70" t="s">
        <v>17</v>
      </c>
      <c r="B35" s="71" t="s">
        <v>177</v>
      </c>
      <c r="C35" s="130">
        <f t="shared" si="11"/>
        <v>155910765</v>
      </c>
      <c r="D35" s="166">
        <v>115022508</v>
      </c>
      <c r="E35" s="167">
        <v>40888257</v>
      </c>
      <c r="F35" s="168">
        <v>14985112</v>
      </c>
      <c r="G35" s="146">
        <v>0</v>
      </c>
      <c r="H35" s="169">
        <f t="shared" si="6"/>
        <v>140925653</v>
      </c>
      <c r="I35" s="129">
        <f t="shared" si="7"/>
        <v>36388754</v>
      </c>
      <c r="J35" s="129">
        <f t="shared" si="4"/>
        <v>10114422</v>
      </c>
      <c r="K35" s="167">
        <v>8380438</v>
      </c>
      <c r="L35" s="167">
        <v>1731020</v>
      </c>
      <c r="M35" s="167">
        <v>2964</v>
      </c>
      <c r="N35" s="144">
        <f t="shared" si="8"/>
        <v>26274332</v>
      </c>
      <c r="O35" s="167">
        <v>0</v>
      </c>
      <c r="P35" s="167">
        <v>0</v>
      </c>
      <c r="Q35" s="170">
        <v>91286300</v>
      </c>
      <c r="R35" s="166">
        <v>13250599</v>
      </c>
      <c r="S35" s="167">
        <v>0</v>
      </c>
      <c r="T35" s="131">
        <f t="shared" si="5"/>
        <v>130811231</v>
      </c>
      <c r="U35" s="132">
        <f t="shared" si="1"/>
        <v>27.795461202106566</v>
      </c>
      <c r="V35" s="267"/>
      <c r="W35" s="78"/>
    </row>
    <row r="36" spans="1:23" ht="27.75" customHeight="1">
      <c r="A36" s="70" t="s">
        <v>18</v>
      </c>
      <c r="B36" s="71" t="s">
        <v>178</v>
      </c>
      <c r="C36" s="131">
        <f t="shared" si="11"/>
        <v>33419343</v>
      </c>
      <c r="D36" s="167">
        <v>24042383</v>
      </c>
      <c r="E36" s="167">
        <v>9376960</v>
      </c>
      <c r="F36" s="166">
        <v>1078675</v>
      </c>
      <c r="G36" s="146">
        <v>0</v>
      </c>
      <c r="H36" s="169">
        <f t="shared" si="6"/>
        <v>32340668</v>
      </c>
      <c r="I36" s="129">
        <f t="shared" si="7"/>
        <v>13416265</v>
      </c>
      <c r="J36" s="129">
        <f t="shared" si="4"/>
        <v>3712598</v>
      </c>
      <c r="K36" s="167">
        <v>2947399</v>
      </c>
      <c r="L36" s="167">
        <v>765199</v>
      </c>
      <c r="M36" s="167">
        <v>0</v>
      </c>
      <c r="N36" s="144">
        <f t="shared" si="8"/>
        <v>9703667</v>
      </c>
      <c r="O36" s="167">
        <v>0</v>
      </c>
      <c r="P36" s="167">
        <v>0</v>
      </c>
      <c r="Q36" s="170">
        <v>18910903</v>
      </c>
      <c r="R36" s="167">
        <v>13500</v>
      </c>
      <c r="S36" s="167">
        <v>0</v>
      </c>
      <c r="T36" s="131">
        <f t="shared" si="5"/>
        <v>28628070</v>
      </c>
      <c r="U36" s="132">
        <f t="shared" si="1"/>
        <v>27.67236634040845</v>
      </c>
      <c r="V36" s="267"/>
      <c r="W36" s="78"/>
    </row>
    <row r="37" spans="1:23" ht="27" customHeight="1">
      <c r="A37" s="70" t="s">
        <v>85</v>
      </c>
      <c r="B37" s="71" t="s">
        <v>179</v>
      </c>
      <c r="C37" s="131">
        <f t="shared" si="11"/>
        <v>48055221</v>
      </c>
      <c r="D37" s="167">
        <v>15518272</v>
      </c>
      <c r="E37" s="167">
        <v>32536949</v>
      </c>
      <c r="F37" s="167">
        <v>6000</v>
      </c>
      <c r="G37" s="146">
        <v>0</v>
      </c>
      <c r="H37" s="169">
        <f t="shared" si="6"/>
        <v>48049221</v>
      </c>
      <c r="I37" s="129">
        <f t="shared" si="7"/>
        <v>26450521</v>
      </c>
      <c r="J37" s="129">
        <f t="shared" si="4"/>
        <v>9547824</v>
      </c>
      <c r="K37" s="167">
        <v>8729782</v>
      </c>
      <c r="L37" s="167">
        <v>818042</v>
      </c>
      <c r="M37" s="167">
        <v>0</v>
      </c>
      <c r="N37" s="144">
        <f t="shared" si="8"/>
        <v>16902697</v>
      </c>
      <c r="O37" s="167">
        <v>0</v>
      </c>
      <c r="P37" s="167">
        <v>0</v>
      </c>
      <c r="Q37" s="170">
        <v>17100769</v>
      </c>
      <c r="R37" s="167">
        <v>4497931</v>
      </c>
      <c r="S37" s="167">
        <v>0</v>
      </c>
      <c r="T37" s="131">
        <f t="shared" si="5"/>
        <v>38501397</v>
      </c>
      <c r="U37" s="132">
        <f t="shared" si="1"/>
        <v>36.09692224966003</v>
      </c>
      <c r="V37" s="267"/>
      <c r="W37" s="78"/>
    </row>
    <row r="38" spans="1:23" ht="27.75" customHeight="1">
      <c r="A38" s="133" t="s">
        <v>19</v>
      </c>
      <c r="B38" s="157" t="s">
        <v>238</v>
      </c>
      <c r="C38" s="174">
        <f>SUM(C39:C43)</f>
        <v>235574313</v>
      </c>
      <c r="D38" s="178">
        <f aca="true" t="shared" si="13" ref="D38:T38">SUM(D39:D43)</f>
        <v>93629456</v>
      </c>
      <c r="E38" s="174">
        <f t="shared" si="13"/>
        <v>141944857</v>
      </c>
      <c r="F38" s="178">
        <f t="shared" si="13"/>
        <v>427459</v>
      </c>
      <c r="G38" s="178">
        <f t="shared" si="13"/>
        <v>900</v>
      </c>
      <c r="H38" s="174">
        <f t="shared" si="13"/>
        <v>235145954</v>
      </c>
      <c r="I38" s="174">
        <f t="shared" si="13"/>
        <v>148901060</v>
      </c>
      <c r="J38" s="178">
        <f t="shared" si="13"/>
        <v>51152821</v>
      </c>
      <c r="K38" s="178">
        <f t="shared" si="13"/>
        <v>31361195</v>
      </c>
      <c r="L38" s="174">
        <f t="shared" si="13"/>
        <v>19791626</v>
      </c>
      <c r="M38" s="178">
        <f t="shared" si="13"/>
        <v>0</v>
      </c>
      <c r="N38" s="178">
        <f t="shared" si="13"/>
        <v>97748239</v>
      </c>
      <c r="O38" s="178">
        <f t="shared" si="13"/>
        <v>0</v>
      </c>
      <c r="P38" s="178">
        <f t="shared" si="13"/>
        <v>0</v>
      </c>
      <c r="Q38" s="178">
        <f t="shared" si="13"/>
        <v>73960496</v>
      </c>
      <c r="R38" s="174">
        <f t="shared" si="13"/>
        <v>12284398</v>
      </c>
      <c r="S38" s="178">
        <f t="shared" si="13"/>
        <v>0</v>
      </c>
      <c r="T38" s="178">
        <f t="shared" si="13"/>
        <v>183993133</v>
      </c>
      <c r="U38" s="238">
        <f t="shared" si="1"/>
        <v>34.35356403775769</v>
      </c>
      <c r="V38" s="261"/>
      <c r="W38" s="229"/>
    </row>
    <row r="39" spans="1:23" ht="27" customHeight="1">
      <c r="A39" s="133"/>
      <c r="B39" s="88" t="s">
        <v>180</v>
      </c>
      <c r="C39" s="147">
        <f t="shared" si="11"/>
        <v>61045</v>
      </c>
      <c r="D39" s="148">
        <v>0</v>
      </c>
      <c r="E39" s="148">
        <v>61045</v>
      </c>
      <c r="F39" s="148">
        <v>0</v>
      </c>
      <c r="G39" s="148">
        <v>0</v>
      </c>
      <c r="H39" s="140">
        <f t="shared" si="6"/>
        <v>61045</v>
      </c>
      <c r="I39" s="142">
        <f t="shared" si="7"/>
        <v>61045</v>
      </c>
      <c r="J39" s="147">
        <f t="shared" si="4"/>
        <v>61045</v>
      </c>
      <c r="K39" s="148">
        <v>61045</v>
      </c>
      <c r="L39" s="148">
        <v>0</v>
      </c>
      <c r="M39" s="148">
        <v>0</v>
      </c>
      <c r="N39" s="144">
        <f t="shared" si="8"/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0</v>
      </c>
      <c r="T39" s="142">
        <f t="shared" si="5"/>
        <v>0</v>
      </c>
      <c r="U39" s="173">
        <f t="shared" si="1"/>
        <v>100</v>
      </c>
      <c r="V39" s="268"/>
      <c r="W39" s="78"/>
    </row>
    <row r="40" spans="1:23" ht="27" customHeight="1">
      <c r="A40" s="70" t="s">
        <v>45</v>
      </c>
      <c r="B40" s="71" t="s">
        <v>181</v>
      </c>
      <c r="C40" s="247">
        <f t="shared" si="11"/>
        <v>100681484</v>
      </c>
      <c r="D40" s="148">
        <v>47709545</v>
      </c>
      <c r="E40" s="148">
        <v>52971939</v>
      </c>
      <c r="F40" s="148">
        <v>6206</v>
      </c>
      <c r="G40" s="148">
        <v>0</v>
      </c>
      <c r="H40" s="140">
        <f t="shared" si="6"/>
        <v>100675278</v>
      </c>
      <c r="I40" s="142">
        <f t="shared" si="7"/>
        <v>46483524</v>
      </c>
      <c r="J40" s="147">
        <f t="shared" si="4"/>
        <v>12359220</v>
      </c>
      <c r="K40" s="148">
        <v>10585269</v>
      </c>
      <c r="L40" s="148">
        <v>1773951</v>
      </c>
      <c r="M40" s="148">
        <v>0</v>
      </c>
      <c r="N40" s="144">
        <f t="shared" si="8"/>
        <v>34124304</v>
      </c>
      <c r="O40" s="148">
        <v>0</v>
      </c>
      <c r="P40" s="148">
        <v>0</v>
      </c>
      <c r="Q40" s="148">
        <v>43266275</v>
      </c>
      <c r="R40" s="180">
        <v>10925479</v>
      </c>
      <c r="S40" s="148">
        <v>0</v>
      </c>
      <c r="T40" s="142">
        <f t="shared" si="5"/>
        <v>88316058</v>
      </c>
      <c r="U40" s="173">
        <f t="shared" si="1"/>
        <v>26.588388608402408</v>
      </c>
      <c r="V40" s="267"/>
      <c r="W40" s="78"/>
    </row>
    <row r="41" spans="1:23" ht="25.5" customHeight="1">
      <c r="A41" s="70" t="s">
        <v>46</v>
      </c>
      <c r="B41" s="71" t="s">
        <v>182</v>
      </c>
      <c r="C41" s="147">
        <f t="shared" si="11"/>
        <v>26289538</v>
      </c>
      <c r="D41" s="148">
        <v>7745082</v>
      </c>
      <c r="E41" s="148">
        <v>18544456</v>
      </c>
      <c r="F41" s="148">
        <v>360053</v>
      </c>
      <c r="G41" s="148">
        <v>900</v>
      </c>
      <c r="H41" s="140">
        <f t="shared" si="6"/>
        <v>25928585</v>
      </c>
      <c r="I41" s="142">
        <f t="shared" si="7"/>
        <v>22645812</v>
      </c>
      <c r="J41" s="147">
        <f t="shared" si="4"/>
        <v>8150621</v>
      </c>
      <c r="K41" s="148">
        <v>7031375</v>
      </c>
      <c r="L41" s="148">
        <v>1119246</v>
      </c>
      <c r="M41" s="148">
        <v>0</v>
      </c>
      <c r="N41" s="144">
        <f t="shared" si="8"/>
        <v>14495191</v>
      </c>
      <c r="O41" s="148">
        <v>0</v>
      </c>
      <c r="P41" s="148">
        <v>0</v>
      </c>
      <c r="Q41" s="148">
        <v>2706211</v>
      </c>
      <c r="R41" s="148">
        <v>576562</v>
      </c>
      <c r="S41" s="148">
        <v>0</v>
      </c>
      <c r="T41" s="142">
        <f t="shared" si="5"/>
        <v>17777964</v>
      </c>
      <c r="U41" s="173">
        <f t="shared" si="1"/>
        <v>35.991736573632245</v>
      </c>
      <c r="V41" s="267"/>
      <c r="W41" s="78"/>
    </row>
    <row r="42" spans="1:23" ht="26.25" customHeight="1">
      <c r="A42" s="70" t="s">
        <v>70</v>
      </c>
      <c r="B42" s="71" t="s">
        <v>222</v>
      </c>
      <c r="C42" s="147">
        <f t="shared" si="11"/>
        <v>88599571</v>
      </c>
      <c r="D42" s="148">
        <v>31405633</v>
      </c>
      <c r="E42" s="148">
        <v>57193938</v>
      </c>
      <c r="F42" s="148">
        <v>61200</v>
      </c>
      <c r="G42" s="148">
        <v>0</v>
      </c>
      <c r="H42" s="140">
        <f t="shared" si="6"/>
        <v>88538371</v>
      </c>
      <c r="I42" s="142">
        <f t="shared" si="7"/>
        <v>64378525</v>
      </c>
      <c r="J42" s="147">
        <f t="shared" si="4"/>
        <v>23360361</v>
      </c>
      <c r="K42" s="148">
        <v>8506459</v>
      </c>
      <c r="L42" s="180">
        <v>14853902</v>
      </c>
      <c r="M42" s="148">
        <v>0</v>
      </c>
      <c r="N42" s="144">
        <f t="shared" si="8"/>
        <v>41018164</v>
      </c>
      <c r="O42" s="148">
        <v>0</v>
      </c>
      <c r="P42" s="148">
        <v>0</v>
      </c>
      <c r="Q42" s="148">
        <v>24159846</v>
      </c>
      <c r="R42" s="148">
        <v>0</v>
      </c>
      <c r="S42" s="148">
        <v>0</v>
      </c>
      <c r="T42" s="142">
        <f t="shared" si="5"/>
        <v>65178010</v>
      </c>
      <c r="U42" s="173">
        <f t="shared" si="1"/>
        <v>36.285952497358394</v>
      </c>
      <c r="V42" s="267"/>
      <c r="W42" s="78"/>
    </row>
    <row r="43" spans="1:23" ht="25.5" customHeight="1">
      <c r="A43" s="70" t="s">
        <v>71</v>
      </c>
      <c r="B43" s="71" t="s">
        <v>223</v>
      </c>
      <c r="C43" s="147">
        <f t="shared" si="11"/>
        <v>19942675</v>
      </c>
      <c r="D43" s="148">
        <v>6769196</v>
      </c>
      <c r="E43" s="148">
        <v>13173479</v>
      </c>
      <c r="F43" s="148">
        <v>0</v>
      </c>
      <c r="G43" s="148">
        <v>0</v>
      </c>
      <c r="H43" s="140">
        <f t="shared" si="6"/>
        <v>19942675</v>
      </c>
      <c r="I43" s="142">
        <f t="shared" si="7"/>
        <v>15332154</v>
      </c>
      <c r="J43" s="147">
        <f t="shared" si="4"/>
        <v>7221574</v>
      </c>
      <c r="K43" s="148">
        <v>5177047</v>
      </c>
      <c r="L43" s="148">
        <v>2044527</v>
      </c>
      <c r="M43" s="148">
        <v>0</v>
      </c>
      <c r="N43" s="144">
        <f t="shared" si="8"/>
        <v>8110580</v>
      </c>
      <c r="O43" s="148">
        <v>0</v>
      </c>
      <c r="P43" s="148">
        <v>0</v>
      </c>
      <c r="Q43" s="148">
        <v>3828164</v>
      </c>
      <c r="R43" s="148">
        <v>782357</v>
      </c>
      <c r="S43" s="148">
        <v>0</v>
      </c>
      <c r="T43" s="142">
        <f t="shared" si="5"/>
        <v>12721101</v>
      </c>
      <c r="U43" s="173">
        <f t="shared" si="1"/>
        <v>47.10084440842428</v>
      </c>
      <c r="V43" s="267"/>
      <c r="W43" s="78"/>
    </row>
    <row r="44" spans="1:23" ht="28.5" customHeight="1">
      <c r="A44" s="133" t="s">
        <v>21</v>
      </c>
      <c r="B44" s="157" t="s">
        <v>239</v>
      </c>
      <c r="C44" s="174">
        <f aca="true" t="shared" si="14" ref="C44:T44">SUM(C45:C49)</f>
        <v>140582845</v>
      </c>
      <c r="D44" s="175">
        <f t="shared" si="14"/>
        <v>86579831</v>
      </c>
      <c r="E44" s="176">
        <f t="shared" si="14"/>
        <v>54003014</v>
      </c>
      <c r="F44" s="176">
        <f t="shared" si="14"/>
        <v>5850649</v>
      </c>
      <c r="G44" s="176">
        <f t="shared" si="14"/>
        <v>0</v>
      </c>
      <c r="H44" s="177">
        <f t="shared" si="14"/>
        <v>134732196</v>
      </c>
      <c r="I44" s="177">
        <f t="shared" si="14"/>
        <v>64222240</v>
      </c>
      <c r="J44" s="178">
        <f t="shared" si="14"/>
        <v>12053148</v>
      </c>
      <c r="K44" s="179">
        <f t="shared" si="14"/>
        <v>9630871</v>
      </c>
      <c r="L44" s="179">
        <f t="shared" si="14"/>
        <v>2422277</v>
      </c>
      <c r="M44" s="179">
        <f t="shared" si="14"/>
        <v>0</v>
      </c>
      <c r="N44" s="179">
        <f t="shared" si="14"/>
        <v>52161446</v>
      </c>
      <c r="O44" s="179">
        <f t="shared" si="14"/>
        <v>7646</v>
      </c>
      <c r="P44" s="179">
        <f t="shared" si="14"/>
        <v>0</v>
      </c>
      <c r="Q44" s="179">
        <f t="shared" si="14"/>
        <v>48092208</v>
      </c>
      <c r="R44" s="196">
        <f t="shared" si="14"/>
        <v>22417748</v>
      </c>
      <c r="S44" s="178">
        <f t="shared" si="14"/>
        <v>0</v>
      </c>
      <c r="T44" s="178">
        <f t="shared" si="14"/>
        <v>122679048</v>
      </c>
      <c r="U44" s="238">
        <f t="shared" si="1"/>
        <v>18.76787231339175</v>
      </c>
      <c r="V44" s="261"/>
      <c r="W44" s="229">
        <v>0</v>
      </c>
    </row>
    <row r="45" spans="1:23" ht="27.75" customHeight="1">
      <c r="A45" s="70" t="s">
        <v>47</v>
      </c>
      <c r="B45" s="76" t="s">
        <v>217</v>
      </c>
      <c r="C45" s="147">
        <f t="shared" si="11"/>
        <v>17404293</v>
      </c>
      <c r="D45" s="148">
        <v>15904418</v>
      </c>
      <c r="E45" s="148">
        <v>1499875</v>
      </c>
      <c r="F45" s="148">
        <v>58350</v>
      </c>
      <c r="G45" s="148">
        <v>0</v>
      </c>
      <c r="H45" s="140">
        <f t="shared" si="6"/>
        <v>17345943</v>
      </c>
      <c r="I45" s="142">
        <f t="shared" si="7"/>
        <v>4243873</v>
      </c>
      <c r="J45" s="142">
        <f t="shared" si="4"/>
        <v>3405455</v>
      </c>
      <c r="K45" s="148">
        <v>3405455</v>
      </c>
      <c r="L45" s="148">
        <v>0</v>
      </c>
      <c r="M45" s="148">
        <v>0</v>
      </c>
      <c r="N45" s="144">
        <f t="shared" si="8"/>
        <v>838418</v>
      </c>
      <c r="O45" s="148">
        <v>0</v>
      </c>
      <c r="P45" s="148">
        <v>0</v>
      </c>
      <c r="Q45" s="81">
        <v>13102070</v>
      </c>
      <c r="R45" s="148">
        <v>0</v>
      </c>
      <c r="S45" s="148">
        <v>0</v>
      </c>
      <c r="T45" s="142">
        <f t="shared" si="5"/>
        <v>13940488</v>
      </c>
      <c r="U45" s="173">
        <f t="shared" si="1"/>
        <v>80.24403652041426</v>
      </c>
      <c r="V45" s="267"/>
      <c r="W45" s="78"/>
    </row>
    <row r="46" spans="1:23" ht="30.75" customHeight="1">
      <c r="A46" s="70" t="s">
        <v>48</v>
      </c>
      <c r="B46" s="76" t="s">
        <v>218</v>
      </c>
      <c r="C46" s="147">
        <f t="shared" si="11"/>
        <v>15695585</v>
      </c>
      <c r="D46" s="148">
        <v>9492262</v>
      </c>
      <c r="E46" s="148">
        <v>6203323</v>
      </c>
      <c r="F46" s="148">
        <v>0</v>
      </c>
      <c r="G46" s="148">
        <v>0</v>
      </c>
      <c r="H46" s="140">
        <f t="shared" si="6"/>
        <v>15695585</v>
      </c>
      <c r="I46" s="142">
        <f t="shared" si="7"/>
        <v>8570952</v>
      </c>
      <c r="J46" s="142">
        <f t="shared" si="4"/>
        <v>2199573</v>
      </c>
      <c r="K46" s="148">
        <v>2027521</v>
      </c>
      <c r="L46" s="148">
        <v>172052</v>
      </c>
      <c r="M46" s="148">
        <v>0</v>
      </c>
      <c r="N46" s="144">
        <f t="shared" si="8"/>
        <v>6363733</v>
      </c>
      <c r="O46" s="81">
        <v>7646</v>
      </c>
      <c r="P46" s="148">
        <v>0</v>
      </c>
      <c r="Q46" s="81">
        <v>6843810</v>
      </c>
      <c r="R46" s="81">
        <v>280823</v>
      </c>
      <c r="S46" s="81"/>
      <c r="T46" s="142">
        <f t="shared" si="5"/>
        <v>13496012</v>
      </c>
      <c r="U46" s="173">
        <f t="shared" si="1"/>
        <v>25.663111869019918</v>
      </c>
      <c r="V46" s="267"/>
      <c r="W46" s="78"/>
    </row>
    <row r="47" spans="1:23" ht="30" customHeight="1">
      <c r="A47" s="70" t="s">
        <v>155</v>
      </c>
      <c r="B47" s="76" t="s">
        <v>185</v>
      </c>
      <c r="C47" s="147">
        <f t="shared" si="11"/>
        <v>51135843</v>
      </c>
      <c r="D47" s="148">
        <v>23637125</v>
      </c>
      <c r="E47" s="148">
        <v>27498718</v>
      </c>
      <c r="F47" s="148">
        <v>1960</v>
      </c>
      <c r="G47" s="148">
        <v>0</v>
      </c>
      <c r="H47" s="140">
        <f t="shared" si="6"/>
        <v>51133883</v>
      </c>
      <c r="I47" s="142">
        <f t="shared" si="7"/>
        <v>17333186</v>
      </c>
      <c r="J47" s="142">
        <f t="shared" si="4"/>
        <v>2441414</v>
      </c>
      <c r="K47" s="148">
        <v>1372714</v>
      </c>
      <c r="L47" s="148">
        <v>1068700</v>
      </c>
      <c r="M47" s="148">
        <v>0</v>
      </c>
      <c r="N47" s="144">
        <f t="shared" si="8"/>
        <v>14891772</v>
      </c>
      <c r="O47" s="148">
        <v>0</v>
      </c>
      <c r="P47" s="148">
        <v>0</v>
      </c>
      <c r="Q47" s="81">
        <v>11934407</v>
      </c>
      <c r="R47" s="180">
        <v>21866290</v>
      </c>
      <c r="S47" s="148">
        <v>0</v>
      </c>
      <c r="T47" s="142">
        <f t="shared" si="5"/>
        <v>48692469</v>
      </c>
      <c r="U47" s="173">
        <f t="shared" si="1"/>
        <v>14.085200493434963</v>
      </c>
      <c r="V47" s="267"/>
      <c r="W47" s="78"/>
    </row>
    <row r="48" spans="1:23" ht="26.25" customHeight="1">
      <c r="A48" s="70" t="s">
        <v>156</v>
      </c>
      <c r="B48" s="76" t="s">
        <v>219</v>
      </c>
      <c r="C48" s="147">
        <f t="shared" si="11"/>
        <v>20968727</v>
      </c>
      <c r="D48" s="148">
        <v>12957347</v>
      </c>
      <c r="E48" s="148">
        <v>8011380</v>
      </c>
      <c r="F48" s="180">
        <v>5790339</v>
      </c>
      <c r="G48" s="148">
        <v>0</v>
      </c>
      <c r="H48" s="140">
        <f t="shared" si="6"/>
        <v>15178388</v>
      </c>
      <c r="I48" s="142">
        <f t="shared" si="7"/>
        <v>7539690</v>
      </c>
      <c r="J48" s="142">
        <f t="shared" si="4"/>
        <v>2198549</v>
      </c>
      <c r="K48" s="148">
        <v>1074503</v>
      </c>
      <c r="L48" s="148">
        <v>1124046</v>
      </c>
      <c r="M48" s="148">
        <v>0</v>
      </c>
      <c r="N48" s="144">
        <f t="shared" si="8"/>
        <v>5341141</v>
      </c>
      <c r="O48" s="148">
        <v>0</v>
      </c>
      <c r="P48" s="148">
        <v>0</v>
      </c>
      <c r="Q48" s="81">
        <v>7368063</v>
      </c>
      <c r="R48" s="148">
        <v>270635</v>
      </c>
      <c r="S48" s="148">
        <v>0</v>
      </c>
      <c r="T48" s="142">
        <f t="shared" si="5"/>
        <v>12979839</v>
      </c>
      <c r="U48" s="173">
        <f t="shared" si="1"/>
        <v>29.15967367358605</v>
      </c>
      <c r="V48" s="267"/>
      <c r="W48" s="78"/>
    </row>
    <row r="49" spans="1:23" ht="27" customHeight="1">
      <c r="A49" s="70" t="s">
        <v>157</v>
      </c>
      <c r="B49" s="76" t="s">
        <v>187</v>
      </c>
      <c r="C49" s="147">
        <f t="shared" si="11"/>
        <v>35378397</v>
      </c>
      <c r="D49" s="148">
        <v>24588679</v>
      </c>
      <c r="E49" s="148">
        <v>10789718</v>
      </c>
      <c r="F49" s="148">
        <v>0</v>
      </c>
      <c r="G49" s="148">
        <v>0</v>
      </c>
      <c r="H49" s="140">
        <f t="shared" si="6"/>
        <v>35378397</v>
      </c>
      <c r="I49" s="142">
        <f t="shared" si="7"/>
        <v>26534539</v>
      </c>
      <c r="J49" s="142">
        <f t="shared" si="4"/>
        <v>1808157</v>
      </c>
      <c r="K49" s="148">
        <v>1750678</v>
      </c>
      <c r="L49" s="148">
        <v>57479</v>
      </c>
      <c r="M49" s="148">
        <v>0</v>
      </c>
      <c r="N49" s="144">
        <f t="shared" si="8"/>
        <v>24726382</v>
      </c>
      <c r="O49" s="148">
        <v>0</v>
      </c>
      <c r="P49" s="148">
        <v>0</v>
      </c>
      <c r="Q49" s="81">
        <v>8843858</v>
      </c>
      <c r="R49" s="148">
        <v>0</v>
      </c>
      <c r="S49" s="148">
        <v>0</v>
      </c>
      <c r="T49" s="142">
        <f t="shared" si="5"/>
        <v>33570240</v>
      </c>
      <c r="U49" s="173">
        <f t="shared" si="1"/>
        <v>6.814352418182204</v>
      </c>
      <c r="V49" s="267"/>
      <c r="W49" s="78"/>
    </row>
    <row r="50" spans="1:23" ht="28.5" customHeight="1">
      <c r="A50" s="133" t="s">
        <v>22</v>
      </c>
      <c r="B50" s="157" t="s">
        <v>240</v>
      </c>
      <c r="C50" s="181">
        <f aca="true" t="shared" si="15" ref="C50:T50">SUM(C51:C53)</f>
        <v>150519481.373</v>
      </c>
      <c r="D50" s="182">
        <f t="shared" si="15"/>
        <v>65119981.606</v>
      </c>
      <c r="E50" s="235">
        <f t="shared" si="15"/>
        <v>85399499.767</v>
      </c>
      <c r="F50" s="183">
        <f t="shared" si="15"/>
        <v>597882.5</v>
      </c>
      <c r="G50" s="179">
        <f t="shared" si="15"/>
        <v>0</v>
      </c>
      <c r="H50" s="184">
        <f t="shared" si="15"/>
        <v>149921598.873</v>
      </c>
      <c r="I50" s="184">
        <f t="shared" si="15"/>
        <v>76468569.848</v>
      </c>
      <c r="J50" s="236">
        <f t="shared" si="15"/>
        <v>35348185.935</v>
      </c>
      <c r="K50" s="186">
        <f t="shared" si="15"/>
        <v>27451237.981</v>
      </c>
      <c r="L50" s="186">
        <f t="shared" si="15"/>
        <v>7890147.954</v>
      </c>
      <c r="M50" s="178">
        <f t="shared" si="15"/>
        <v>6800</v>
      </c>
      <c r="N50" s="185">
        <f t="shared" si="15"/>
        <v>38361623.913</v>
      </c>
      <c r="O50" s="178">
        <f t="shared" si="15"/>
        <v>2758760</v>
      </c>
      <c r="P50" s="187">
        <f t="shared" si="15"/>
        <v>0</v>
      </c>
      <c r="Q50" s="186">
        <f t="shared" si="15"/>
        <v>42496183.011</v>
      </c>
      <c r="R50" s="181">
        <f t="shared" si="15"/>
        <v>30956846.014</v>
      </c>
      <c r="S50" s="178">
        <f t="shared" si="15"/>
        <v>0</v>
      </c>
      <c r="T50" s="186">
        <f t="shared" si="15"/>
        <v>114573412.93800001</v>
      </c>
      <c r="U50" s="238">
        <f t="shared" si="1"/>
        <v>46.225770934729354</v>
      </c>
      <c r="V50" s="261"/>
      <c r="W50" s="234"/>
    </row>
    <row r="51" spans="1:23" ht="27.75" customHeight="1">
      <c r="A51" s="70" t="s">
        <v>13</v>
      </c>
      <c r="B51" s="71" t="s">
        <v>188</v>
      </c>
      <c r="C51" s="188">
        <f t="shared" si="11"/>
        <v>38448835.394</v>
      </c>
      <c r="D51" s="189">
        <v>20643635.008</v>
      </c>
      <c r="E51" s="189">
        <v>17805200.386</v>
      </c>
      <c r="F51" s="189">
        <v>516059</v>
      </c>
      <c r="G51" s="148">
        <v>0</v>
      </c>
      <c r="H51" s="190">
        <f t="shared" si="6"/>
        <v>37932776.394</v>
      </c>
      <c r="I51" s="191">
        <f t="shared" si="7"/>
        <v>26964067.310000002</v>
      </c>
      <c r="J51" s="191">
        <f t="shared" si="4"/>
        <v>13576848.945</v>
      </c>
      <c r="K51" s="192">
        <v>11598775.944</v>
      </c>
      <c r="L51" s="192">
        <v>1978073.001</v>
      </c>
      <c r="M51" s="148">
        <v>0</v>
      </c>
      <c r="N51" s="193">
        <f t="shared" si="8"/>
        <v>13257077.365000002</v>
      </c>
      <c r="O51" s="189">
        <v>130141</v>
      </c>
      <c r="P51" s="189">
        <v>0</v>
      </c>
      <c r="Q51" s="189">
        <v>8848943.47</v>
      </c>
      <c r="R51" s="189">
        <v>2119765.614</v>
      </c>
      <c r="S51" s="148">
        <v>0</v>
      </c>
      <c r="T51" s="194">
        <f t="shared" si="5"/>
        <v>24355927.449</v>
      </c>
      <c r="U51" s="173">
        <f t="shared" si="1"/>
        <v>50.35163571174158</v>
      </c>
      <c r="V51" s="267"/>
      <c r="W51" s="78"/>
    </row>
    <row r="52" spans="1:23" ht="29.25" customHeight="1">
      <c r="A52" s="70" t="s">
        <v>14</v>
      </c>
      <c r="B52" s="71" t="s">
        <v>220</v>
      </c>
      <c r="C52" s="188">
        <f t="shared" si="11"/>
        <v>17030953.023000002</v>
      </c>
      <c r="D52" s="189">
        <v>10477540.070000002</v>
      </c>
      <c r="E52" s="189">
        <v>6553412.953</v>
      </c>
      <c r="F52" s="189">
        <v>80800</v>
      </c>
      <c r="G52" s="148">
        <v>0</v>
      </c>
      <c r="H52" s="190">
        <f t="shared" si="6"/>
        <v>16950153.023000002</v>
      </c>
      <c r="I52" s="191">
        <f t="shared" si="7"/>
        <v>8938724.553000001</v>
      </c>
      <c r="J52" s="191">
        <f t="shared" si="4"/>
        <v>3560792.8729999997</v>
      </c>
      <c r="K52" s="192">
        <v>1614853.67</v>
      </c>
      <c r="L52" s="192">
        <v>1942789.203</v>
      </c>
      <c r="M52" s="148">
        <v>3150</v>
      </c>
      <c r="N52" s="193">
        <f t="shared" si="8"/>
        <v>5377931.680000002</v>
      </c>
      <c r="O52" s="189">
        <v>0</v>
      </c>
      <c r="P52" s="189">
        <v>0</v>
      </c>
      <c r="Q52" s="189">
        <v>4111043.0700000003</v>
      </c>
      <c r="R52" s="189">
        <v>3900385.4</v>
      </c>
      <c r="S52" s="148">
        <v>0</v>
      </c>
      <c r="T52" s="194">
        <f t="shared" si="5"/>
        <v>13389360.150000002</v>
      </c>
      <c r="U52" s="173">
        <f t="shared" si="1"/>
        <v>39.83558114904583</v>
      </c>
      <c r="V52" s="267"/>
      <c r="W52" s="78"/>
    </row>
    <row r="53" spans="1:23" ht="30" customHeight="1">
      <c r="A53" s="70" t="s">
        <v>19</v>
      </c>
      <c r="B53" s="164" t="s">
        <v>190</v>
      </c>
      <c r="C53" s="188">
        <f t="shared" si="11"/>
        <v>95039692.956</v>
      </c>
      <c r="D53" s="189">
        <v>33998806.528</v>
      </c>
      <c r="E53" s="189">
        <v>61040886.428</v>
      </c>
      <c r="F53" s="189">
        <v>1023.5</v>
      </c>
      <c r="G53" s="148">
        <v>0</v>
      </c>
      <c r="H53" s="190">
        <f t="shared" si="6"/>
        <v>95038669.456</v>
      </c>
      <c r="I53" s="191">
        <f t="shared" si="7"/>
        <v>40565777.985</v>
      </c>
      <c r="J53" s="191">
        <f t="shared" si="4"/>
        <v>18210544.117</v>
      </c>
      <c r="K53" s="192">
        <v>14237608.366999999</v>
      </c>
      <c r="L53" s="192">
        <v>3969285.75</v>
      </c>
      <c r="M53" s="148">
        <v>3650</v>
      </c>
      <c r="N53" s="193">
        <f t="shared" si="8"/>
        <v>19726614.868</v>
      </c>
      <c r="O53" s="195">
        <v>2628619</v>
      </c>
      <c r="P53" s="189">
        <v>0</v>
      </c>
      <c r="Q53" s="189">
        <v>29536196.470999997</v>
      </c>
      <c r="R53" s="195">
        <v>24936695</v>
      </c>
      <c r="S53" s="148">
        <v>0</v>
      </c>
      <c r="T53" s="194">
        <f t="shared" si="5"/>
        <v>76828125.339</v>
      </c>
      <c r="U53" s="173">
        <f t="shared" si="1"/>
        <v>44.891396200348254</v>
      </c>
      <c r="V53" s="267"/>
      <c r="W53" s="78"/>
    </row>
    <row r="54" spans="1:23" ht="26.25" customHeight="1">
      <c r="A54" s="133" t="s">
        <v>23</v>
      </c>
      <c r="B54" s="157" t="s">
        <v>241</v>
      </c>
      <c r="C54" s="174">
        <f aca="true" t="shared" si="16" ref="C54:T54">SUM(C55:C57)</f>
        <v>148896220</v>
      </c>
      <c r="D54" s="196">
        <f t="shared" si="16"/>
        <v>116622366</v>
      </c>
      <c r="E54" s="178">
        <f t="shared" si="16"/>
        <v>32273854</v>
      </c>
      <c r="F54" s="178">
        <f t="shared" si="16"/>
        <v>295868</v>
      </c>
      <c r="G54" s="178">
        <f t="shared" si="16"/>
        <v>0</v>
      </c>
      <c r="H54" s="174">
        <f t="shared" si="16"/>
        <v>148600352</v>
      </c>
      <c r="I54" s="178">
        <f t="shared" si="16"/>
        <v>67774505</v>
      </c>
      <c r="J54" s="178">
        <f t="shared" si="16"/>
        <v>30428684</v>
      </c>
      <c r="K54" s="178">
        <f t="shared" si="16"/>
        <v>24896354</v>
      </c>
      <c r="L54" s="178">
        <f t="shared" si="16"/>
        <v>5532330</v>
      </c>
      <c r="M54" s="178">
        <f t="shared" si="16"/>
        <v>0</v>
      </c>
      <c r="N54" s="178">
        <f t="shared" si="16"/>
        <v>37345821</v>
      </c>
      <c r="O54" s="178">
        <f t="shared" si="16"/>
        <v>0</v>
      </c>
      <c r="P54" s="178">
        <f t="shared" si="16"/>
        <v>0</v>
      </c>
      <c r="Q54" s="178">
        <f t="shared" si="16"/>
        <v>67095984</v>
      </c>
      <c r="R54" s="174">
        <f t="shared" si="16"/>
        <v>13729863</v>
      </c>
      <c r="S54" s="178">
        <f t="shared" si="16"/>
        <v>0</v>
      </c>
      <c r="T54" s="178">
        <f t="shared" si="16"/>
        <v>118171668</v>
      </c>
      <c r="U54" s="238">
        <f t="shared" si="1"/>
        <v>44.89694760588808</v>
      </c>
      <c r="V54" s="261"/>
      <c r="W54" s="78"/>
    </row>
    <row r="55" spans="1:23" ht="27" customHeight="1">
      <c r="A55" s="70" t="s">
        <v>191</v>
      </c>
      <c r="B55" s="71" t="s">
        <v>192</v>
      </c>
      <c r="C55" s="147">
        <f t="shared" si="11"/>
        <v>37977939</v>
      </c>
      <c r="D55" s="197">
        <v>32707458</v>
      </c>
      <c r="E55" s="148">
        <v>5270481</v>
      </c>
      <c r="F55" s="148">
        <v>32407</v>
      </c>
      <c r="G55" s="148">
        <v>0</v>
      </c>
      <c r="H55" s="140">
        <f t="shared" si="6"/>
        <v>37945532</v>
      </c>
      <c r="I55" s="142">
        <f t="shared" si="7"/>
        <v>7764399</v>
      </c>
      <c r="J55" s="142">
        <f t="shared" si="4"/>
        <v>5005996</v>
      </c>
      <c r="K55" s="148">
        <v>2899097</v>
      </c>
      <c r="L55" s="148">
        <v>2106899</v>
      </c>
      <c r="M55" s="148">
        <v>0</v>
      </c>
      <c r="N55" s="144">
        <f t="shared" si="8"/>
        <v>2758403</v>
      </c>
      <c r="O55" s="143">
        <v>0</v>
      </c>
      <c r="P55" s="143">
        <v>0</v>
      </c>
      <c r="Q55" s="148">
        <v>24526386</v>
      </c>
      <c r="R55" s="148">
        <v>5654747</v>
      </c>
      <c r="S55" s="143">
        <v>0</v>
      </c>
      <c r="T55" s="142">
        <f t="shared" si="5"/>
        <v>32939536</v>
      </c>
      <c r="U55" s="173">
        <f t="shared" si="1"/>
        <v>64.47370878286908</v>
      </c>
      <c r="V55" s="267"/>
      <c r="W55" s="78"/>
    </row>
    <row r="56" spans="1:23" ht="27" customHeight="1">
      <c r="A56" s="70" t="s">
        <v>224</v>
      </c>
      <c r="B56" s="71" t="s">
        <v>194</v>
      </c>
      <c r="C56" s="147">
        <f t="shared" si="11"/>
        <v>50946080</v>
      </c>
      <c r="D56" s="198">
        <v>43810042</v>
      </c>
      <c r="E56" s="148">
        <v>7136038</v>
      </c>
      <c r="F56" s="148">
        <v>263461</v>
      </c>
      <c r="G56" s="148">
        <v>0</v>
      </c>
      <c r="H56" s="140">
        <f t="shared" si="6"/>
        <v>50682619</v>
      </c>
      <c r="I56" s="142">
        <f t="shared" si="7"/>
        <v>31068086</v>
      </c>
      <c r="J56" s="142">
        <f t="shared" si="4"/>
        <v>15962256</v>
      </c>
      <c r="K56" s="148">
        <v>15200744</v>
      </c>
      <c r="L56" s="148">
        <v>761512</v>
      </c>
      <c r="M56" s="148">
        <v>0</v>
      </c>
      <c r="N56" s="144">
        <f t="shared" si="8"/>
        <v>15105830</v>
      </c>
      <c r="O56" s="143">
        <v>0</v>
      </c>
      <c r="P56" s="143">
        <v>0</v>
      </c>
      <c r="Q56" s="148">
        <v>16119334</v>
      </c>
      <c r="R56" s="148">
        <v>3495199</v>
      </c>
      <c r="S56" s="143">
        <v>0</v>
      </c>
      <c r="T56" s="142">
        <f t="shared" si="5"/>
        <v>34720363</v>
      </c>
      <c r="U56" s="173">
        <f t="shared" si="1"/>
        <v>51.378305055548005</v>
      </c>
      <c r="V56" s="267"/>
      <c r="W56" s="78"/>
    </row>
    <row r="57" spans="1:23" ht="28.5" customHeight="1">
      <c r="A57" s="70" t="s">
        <v>224</v>
      </c>
      <c r="B57" s="71" t="s">
        <v>226</v>
      </c>
      <c r="C57" s="147">
        <f t="shared" si="11"/>
        <v>59972201</v>
      </c>
      <c r="D57" s="197">
        <v>40104866</v>
      </c>
      <c r="E57" s="148">
        <v>19867335</v>
      </c>
      <c r="F57" s="148">
        <v>0</v>
      </c>
      <c r="G57" s="148">
        <v>0</v>
      </c>
      <c r="H57" s="140">
        <f t="shared" si="6"/>
        <v>59972201</v>
      </c>
      <c r="I57" s="142">
        <f t="shared" si="7"/>
        <v>28942020</v>
      </c>
      <c r="J57" s="142">
        <f t="shared" si="4"/>
        <v>9460432</v>
      </c>
      <c r="K57" s="148">
        <v>6796513</v>
      </c>
      <c r="L57" s="148">
        <v>2663919</v>
      </c>
      <c r="M57" s="148">
        <v>0</v>
      </c>
      <c r="N57" s="144">
        <f t="shared" si="8"/>
        <v>19481588</v>
      </c>
      <c r="O57" s="143">
        <v>0</v>
      </c>
      <c r="P57" s="143">
        <v>0</v>
      </c>
      <c r="Q57" s="148">
        <v>26450264</v>
      </c>
      <c r="R57" s="148">
        <v>4579917</v>
      </c>
      <c r="S57" s="143">
        <v>0</v>
      </c>
      <c r="T57" s="142">
        <f t="shared" si="5"/>
        <v>50511769</v>
      </c>
      <c r="U57" s="173">
        <f t="shared" si="1"/>
        <v>32.68753183088119</v>
      </c>
      <c r="V57" s="267"/>
      <c r="W57" s="78"/>
    </row>
    <row r="58" spans="1:23" ht="29.25" customHeight="1">
      <c r="A58" s="133" t="s">
        <v>24</v>
      </c>
      <c r="B58" s="157" t="s">
        <v>242</v>
      </c>
      <c r="C58" s="172">
        <f aca="true" t="shared" si="17" ref="C58:S58">SUM(C59:C62)</f>
        <v>241314004</v>
      </c>
      <c r="D58" s="174">
        <f t="shared" si="17"/>
        <v>163760718</v>
      </c>
      <c r="E58" s="178">
        <f t="shared" si="17"/>
        <v>77553286</v>
      </c>
      <c r="F58" s="174">
        <f t="shared" si="17"/>
        <v>10037414</v>
      </c>
      <c r="G58" s="178">
        <f t="shared" si="17"/>
        <v>0</v>
      </c>
      <c r="H58" s="172">
        <f t="shared" si="17"/>
        <v>231276590</v>
      </c>
      <c r="I58" s="178">
        <f t="shared" si="17"/>
        <v>88383318</v>
      </c>
      <c r="J58" s="178">
        <f t="shared" si="17"/>
        <v>26416040</v>
      </c>
      <c r="K58" s="178">
        <f t="shared" si="17"/>
        <v>18779031</v>
      </c>
      <c r="L58" s="178">
        <f t="shared" si="17"/>
        <v>7637009</v>
      </c>
      <c r="M58" s="178">
        <f t="shared" si="17"/>
        <v>0</v>
      </c>
      <c r="N58" s="178">
        <f t="shared" si="17"/>
        <v>60737278</v>
      </c>
      <c r="O58" s="174">
        <f t="shared" si="17"/>
        <v>1230000</v>
      </c>
      <c r="P58" s="178">
        <f t="shared" si="17"/>
        <v>0</v>
      </c>
      <c r="Q58" s="174">
        <f t="shared" si="17"/>
        <v>142893272</v>
      </c>
      <c r="R58" s="178">
        <f t="shared" si="17"/>
        <v>0</v>
      </c>
      <c r="S58" s="178">
        <f t="shared" si="17"/>
        <v>0</v>
      </c>
      <c r="T58" s="142">
        <f t="shared" si="5"/>
        <v>204860550</v>
      </c>
      <c r="U58" s="238">
        <f t="shared" si="1"/>
        <v>29.888038373938393</v>
      </c>
      <c r="V58" s="262"/>
      <c r="W58" s="78"/>
    </row>
    <row r="59" spans="1:23" ht="27.75" customHeight="1">
      <c r="A59" s="70" t="s">
        <v>158</v>
      </c>
      <c r="B59" s="69" t="s">
        <v>195</v>
      </c>
      <c r="C59" s="147">
        <f>D59+E59</f>
        <v>49904602</v>
      </c>
      <c r="D59" s="199">
        <v>33288595</v>
      </c>
      <c r="E59" s="167">
        <v>16616007</v>
      </c>
      <c r="F59" s="166">
        <v>6177485</v>
      </c>
      <c r="G59" s="148">
        <v>0</v>
      </c>
      <c r="H59" s="140">
        <f t="shared" si="6"/>
        <v>43727117</v>
      </c>
      <c r="I59" s="142">
        <f t="shared" si="7"/>
        <v>33073953</v>
      </c>
      <c r="J59" s="142">
        <f>SUM(K59:M59)</f>
        <v>5036418</v>
      </c>
      <c r="K59" s="146">
        <v>4507397</v>
      </c>
      <c r="L59" s="146">
        <v>529021</v>
      </c>
      <c r="M59" s="200">
        <v>0</v>
      </c>
      <c r="N59" s="144">
        <f t="shared" si="8"/>
        <v>26807535</v>
      </c>
      <c r="O59" s="237">
        <v>1230000</v>
      </c>
      <c r="P59" s="200">
        <v>0</v>
      </c>
      <c r="Q59" s="201">
        <v>10653164</v>
      </c>
      <c r="R59" s="200">
        <v>0</v>
      </c>
      <c r="S59" s="143">
        <v>0</v>
      </c>
      <c r="T59" s="142">
        <f>H59-J59</f>
        <v>38690699</v>
      </c>
      <c r="U59" s="173">
        <f>J59/I59*100</f>
        <v>15.227747345471526</v>
      </c>
      <c r="V59" s="267"/>
      <c r="W59" s="78"/>
    </row>
    <row r="60" spans="1:23" ht="26.25" customHeight="1">
      <c r="A60" s="70" t="s">
        <v>159</v>
      </c>
      <c r="B60" s="69" t="s">
        <v>196</v>
      </c>
      <c r="C60" s="147">
        <f t="shared" si="11"/>
        <v>49543786</v>
      </c>
      <c r="D60" s="199">
        <v>41762940</v>
      </c>
      <c r="E60" s="167">
        <v>7780846</v>
      </c>
      <c r="F60" s="167">
        <v>200</v>
      </c>
      <c r="G60" s="148">
        <v>0</v>
      </c>
      <c r="H60" s="140">
        <f t="shared" si="6"/>
        <v>49543586</v>
      </c>
      <c r="I60" s="142">
        <f t="shared" si="7"/>
        <v>9793033</v>
      </c>
      <c r="J60" s="142">
        <f t="shared" si="4"/>
        <v>4626964</v>
      </c>
      <c r="K60" s="146">
        <v>3993911</v>
      </c>
      <c r="L60" s="146">
        <v>633053</v>
      </c>
      <c r="M60" s="200">
        <v>0</v>
      </c>
      <c r="N60" s="144">
        <f t="shared" si="8"/>
        <v>5166069</v>
      </c>
      <c r="O60" s="200">
        <v>0</v>
      </c>
      <c r="P60" s="200">
        <v>0</v>
      </c>
      <c r="Q60" s="201">
        <v>39750553</v>
      </c>
      <c r="R60" s="200">
        <v>0</v>
      </c>
      <c r="S60" s="143">
        <v>0</v>
      </c>
      <c r="T60" s="142">
        <f t="shared" si="5"/>
        <v>44916622</v>
      </c>
      <c r="U60" s="173">
        <f t="shared" si="1"/>
        <v>47.24750748823168</v>
      </c>
      <c r="V60" s="267"/>
      <c r="W60" s="78"/>
    </row>
    <row r="61" spans="1:23" ht="27" customHeight="1">
      <c r="A61" s="70" t="s">
        <v>160</v>
      </c>
      <c r="B61" s="69" t="s">
        <v>197</v>
      </c>
      <c r="C61" s="147">
        <f t="shared" si="11"/>
        <v>98770685</v>
      </c>
      <c r="D61" s="199">
        <v>59413568</v>
      </c>
      <c r="E61" s="167">
        <v>39357117</v>
      </c>
      <c r="F61" s="167">
        <v>79384</v>
      </c>
      <c r="G61" s="148">
        <v>0</v>
      </c>
      <c r="H61" s="140">
        <f t="shared" si="6"/>
        <v>98691301</v>
      </c>
      <c r="I61" s="142">
        <f t="shared" si="7"/>
        <v>38481462</v>
      </c>
      <c r="J61" s="142">
        <f t="shared" si="4"/>
        <v>14222936</v>
      </c>
      <c r="K61" s="146">
        <v>8595714</v>
      </c>
      <c r="L61" s="146">
        <v>5627222</v>
      </c>
      <c r="M61" s="200">
        <v>0</v>
      </c>
      <c r="N61" s="144">
        <f t="shared" si="8"/>
        <v>24258526</v>
      </c>
      <c r="O61" s="200">
        <v>0</v>
      </c>
      <c r="P61" s="200">
        <v>0</v>
      </c>
      <c r="Q61" s="201">
        <v>60209839</v>
      </c>
      <c r="R61" s="200">
        <v>0</v>
      </c>
      <c r="S61" s="143">
        <v>0</v>
      </c>
      <c r="T61" s="142">
        <f t="shared" si="5"/>
        <v>84468365</v>
      </c>
      <c r="U61" s="173">
        <f t="shared" si="1"/>
        <v>36.96048762388497</v>
      </c>
      <c r="V61" s="267"/>
      <c r="W61" s="78"/>
    </row>
    <row r="62" spans="1:23" ht="26.25" customHeight="1">
      <c r="A62" s="70" t="s">
        <v>161</v>
      </c>
      <c r="B62" s="69" t="s">
        <v>198</v>
      </c>
      <c r="C62" s="147">
        <f>D62+E62</f>
        <v>43094931</v>
      </c>
      <c r="D62" s="199">
        <v>29295615</v>
      </c>
      <c r="E62" s="167">
        <v>13799316</v>
      </c>
      <c r="F62" s="166">
        <v>3780345</v>
      </c>
      <c r="G62" s="148">
        <v>0</v>
      </c>
      <c r="H62" s="140">
        <f t="shared" si="6"/>
        <v>39314586</v>
      </c>
      <c r="I62" s="142">
        <f t="shared" si="7"/>
        <v>7034870</v>
      </c>
      <c r="J62" s="142">
        <f>SUM(K62:M62)</f>
        <v>2529722</v>
      </c>
      <c r="K62" s="146">
        <v>1682009</v>
      </c>
      <c r="L62" s="146">
        <v>847713</v>
      </c>
      <c r="M62" s="200">
        <v>0</v>
      </c>
      <c r="N62" s="144">
        <f t="shared" si="8"/>
        <v>4505148</v>
      </c>
      <c r="O62" s="200">
        <v>0</v>
      </c>
      <c r="P62" s="200">
        <v>0</v>
      </c>
      <c r="Q62" s="201">
        <v>32279716</v>
      </c>
      <c r="R62" s="200">
        <v>0</v>
      </c>
      <c r="S62" s="143">
        <v>0</v>
      </c>
      <c r="T62" s="142">
        <f>H62-J62</f>
        <v>36784864</v>
      </c>
      <c r="U62" s="173">
        <f>J62/I62*100</f>
        <v>35.959754764480365</v>
      </c>
      <c r="V62" s="267"/>
      <c r="W62" s="78"/>
    </row>
    <row r="63" spans="1:23" ht="25.5" customHeight="1">
      <c r="A63" s="133" t="s">
        <v>25</v>
      </c>
      <c r="B63" s="157" t="s">
        <v>243</v>
      </c>
      <c r="C63" s="172">
        <f aca="true" t="shared" si="18" ref="C63:T63">SUM(C64:C67)</f>
        <v>118482387</v>
      </c>
      <c r="D63" s="175">
        <f t="shared" si="18"/>
        <v>56014256</v>
      </c>
      <c r="E63" s="202">
        <f t="shared" si="18"/>
        <v>62468131</v>
      </c>
      <c r="F63" s="202">
        <f t="shared" si="18"/>
        <v>10959215</v>
      </c>
      <c r="G63" s="202">
        <f t="shared" si="18"/>
        <v>0</v>
      </c>
      <c r="H63" s="203">
        <f t="shared" si="18"/>
        <v>107523172</v>
      </c>
      <c r="I63" s="175">
        <f t="shared" si="18"/>
        <v>52891049</v>
      </c>
      <c r="J63" s="178">
        <f t="shared" si="18"/>
        <v>19432883</v>
      </c>
      <c r="K63" s="178">
        <f t="shared" si="18"/>
        <v>18481394</v>
      </c>
      <c r="L63" s="178">
        <f t="shared" si="18"/>
        <v>951489</v>
      </c>
      <c r="M63" s="178">
        <f t="shared" si="18"/>
        <v>0</v>
      </c>
      <c r="N63" s="178">
        <f t="shared" si="18"/>
        <v>33458166</v>
      </c>
      <c r="O63" s="178">
        <f t="shared" si="18"/>
        <v>0</v>
      </c>
      <c r="P63" s="178">
        <f t="shared" si="18"/>
        <v>0</v>
      </c>
      <c r="Q63" s="178">
        <f t="shared" si="18"/>
        <v>33365111</v>
      </c>
      <c r="R63" s="174">
        <f t="shared" si="18"/>
        <v>21267012</v>
      </c>
      <c r="S63" s="178">
        <f t="shared" si="18"/>
        <v>0</v>
      </c>
      <c r="T63" s="178">
        <f t="shared" si="18"/>
        <v>88090289</v>
      </c>
      <c r="U63" s="238">
        <f t="shared" si="1"/>
        <v>36.741345402319396</v>
      </c>
      <c r="V63" s="261"/>
      <c r="W63" s="78">
        <v>0</v>
      </c>
    </row>
    <row r="64" spans="1:23" ht="26.25" customHeight="1">
      <c r="A64" s="70" t="s">
        <v>200</v>
      </c>
      <c r="B64" s="71" t="s">
        <v>201</v>
      </c>
      <c r="C64" s="147">
        <f t="shared" si="11"/>
        <v>6592725</v>
      </c>
      <c r="D64" s="146">
        <v>5868987</v>
      </c>
      <c r="E64" s="146">
        <v>723738</v>
      </c>
      <c r="F64" s="146">
        <v>23600</v>
      </c>
      <c r="G64" s="148">
        <v>0</v>
      </c>
      <c r="H64" s="140">
        <f t="shared" si="6"/>
        <v>6569125</v>
      </c>
      <c r="I64" s="142">
        <f t="shared" si="7"/>
        <v>780803</v>
      </c>
      <c r="J64" s="142">
        <f t="shared" si="4"/>
        <v>753859</v>
      </c>
      <c r="K64" s="146">
        <v>749962</v>
      </c>
      <c r="L64" s="146">
        <v>3897</v>
      </c>
      <c r="M64" s="81">
        <v>0</v>
      </c>
      <c r="N64" s="144">
        <f t="shared" si="8"/>
        <v>26944</v>
      </c>
      <c r="O64" s="81">
        <v>0</v>
      </c>
      <c r="P64" s="81">
        <v>0</v>
      </c>
      <c r="Q64" s="167">
        <v>5788322</v>
      </c>
      <c r="R64" s="81">
        <v>0</v>
      </c>
      <c r="S64" s="81">
        <v>0</v>
      </c>
      <c r="T64" s="142">
        <f t="shared" si="5"/>
        <v>5815266</v>
      </c>
      <c r="U64" s="173">
        <f t="shared" si="1"/>
        <v>96.54919358660251</v>
      </c>
      <c r="V64" s="267"/>
      <c r="W64" s="78"/>
    </row>
    <row r="65" spans="1:23" ht="26.25" customHeight="1">
      <c r="A65" s="70" t="s">
        <v>202</v>
      </c>
      <c r="B65" s="71" t="s">
        <v>203</v>
      </c>
      <c r="C65" s="204">
        <f t="shared" si="11"/>
        <v>52564764</v>
      </c>
      <c r="D65" s="146">
        <v>31112864</v>
      </c>
      <c r="E65" s="205">
        <v>21451900</v>
      </c>
      <c r="F65" s="206">
        <v>4837689</v>
      </c>
      <c r="G65" s="148">
        <v>0</v>
      </c>
      <c r="H65" s="140">
        <f t="shared" si="6"/>
        <v>47727075</v>
      </c>
      <c r="I65" s="142">
        <f t="shared" si="7"/>
        <v>25202887</v>
      </c>
      <c r="J65" s="142">
        <f t="shared" si="4"/>
        <v>7891194</v>
      </c>
      <c r="K65" s="146">
        <v>7211847</v>
      </c>
      <c r="L65" s="146">
        <v>679347</v>
      </c>
      <c r="M65" s="81">
        <v>0</v>
      </c>
      <c r="N65" s="144">
        <f t="shared" si="8"/>
        <v>17311693</v>
      </c>
      <c r="O65" s="81">
        <v>0</v>
      </c>
      <c r="P65" s="81">
        <v>0</v>
      </c>
      <c r="Q65" s="167">
        <v>13980263</v>
      </c>
      <c r="R65" s="167">
        <v>8543925</v>
      </c>
      <c r="S65" s="81">
        <v>0</v>
      </c>
      <c r="T65" s="142">
        <f t="shared" si="5"/>
        <v>39835881</v>
      </c>
      <c r="U65" s="173">
        <f t="shared" si="1"/>
        <v>31.310674844512853</v>
      </c>
      <c r="V65" s="267"/>
      <c r="W65" s="78"/>
    </row>
    <row r="66" spans="1:23" ht="29.25" customHeight="1">
      <c r="A66" s="70" t="s">
        <v>204</v>
      </c>
      <c r="B66" s="71" t="s">
        <v>215</v>
      </c>
      <c r="C66" s="147">
        <f t="shared" si="11"/>
        <v>1984457</v>
      </c>
      <c r="D66" s="146">
        <v>1762889</v>
      </c>
      <c r="E66" s="146">
        <v>221568</v>
      </c>
      <c r="F66" s="148">
        <v>0</v>
      </c>
      <c r="G66" s="148">
        <v>0</v>
      </c>
      <c r="H66" s="140">
        <f t="shared" si="6"/>
        <v>1984457</v>
      </c>
      <c r="I66" s="142">
        <f t="shared" si="7"/>
        <v>1984457</v>
      </c>
      <c r="J66" s="142">
        <f t="shared" si="4"/>
        <v>1984457</v>
      </c>
      <c r="K66" s="146">
        <v>1969185</v>
      </c>
      <c r="L66" s="146">
        <v>15272</v>
      </c>
      <c r="M66" s="81">
        <v>0</v>
      </c>
      <c r="N66" s="144">
        <f t="shared" si="8"/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142">
        <f t="shared" si="5"/>
        <v>0</v>
      </c>
      <c r="U66" s="173">
        <f t="shared" si="1"/>
        <v>100</v>
      </c>
      <c r="V66" s="267"/>
      <c r="W66" s="78"/>
    </row>
    <row r="67" spans="1:23" ht="28.5" customHeight="1">
      <c r="A67" s="70" t="s">
        <v>227</v>
      </c>
      <c r="B67" s="71" t="s">
        <v>225</v>
      </c>
      <c r="C67" s="147">
        <f t="shared" si="11"/>
        <v>57340441</v>
      </c>
      <c r="D67" s="146">
        <v>17269516</v>
      </c>
      <c r="E67" s="146">
        <v>40070925</v>
      </c>
      <c r="F67" s="206">
        <v>6097926</v>
      </c>
      <c r="G67" s="148">
        <v>0</v>
      </c>
      <c r="H67" s="140">
        <f t="shared" si="6"/>
        <v>51242515</v>
      </c>
      <c r="I67" s="142">
        <f t="shared" si="7"/>
        <v>24922902</v>
      </c>
      <c r="J67" s="142">
        <f t="shared" si="4"/>
        <v>8803373</v>
      </c>
      <c r="K67" s="146">
        <v>8550400</v>
      </c>
      <c r="L67" s="146">
        <v>252973</v>
      </c>
      <c r="M67" s="81">
        <v>0</v>
      </c>
      <c r="N67" s="144">
        <f t="shared" si="8"/>
        <v>16119529</v>
      </c>
      <c r="O67" s="81">
        <v>0</v>
      </c>
      <c r="P67" s="81">
        <v>0</v>
      </c>
      <c r="Q67" s="167">
        <v>13596526</v>
      </c>
      <c r="R67" s="166">
        <v>12723087</v>
      </c>
      <c r="S67" s="81">
        <v>0</v>
      </c>
      <c r="T67" s="142">
        <f t="shared" si="5"/>
        <v>42439142</v>
      </c>
      <c r="U67" s="173">
        <f t="shared" si="1"/>
        <v>35.3224235283676</v>
      </c>
      <c r="V67" s="267"/>
      <c r="W67" s="78"/>
    </row>
    <row r="68" spans="1:23" ht="24.75" customHeight="1">
      <c r="A68" s="133" t="s">
        <v>26</v>
      </c>
      <c r="B68" s="157" t="s">
        <v>244</v>
      </c>
      <c r="C68" s="178">
        <f aca="true" t="shared" si="19" ref="C68:T68">SUM(C69:C71)</f>
        <v>57549220</v>
      </c>
      <c r="D68" s="175">
        <f t="shared" si="19"/>
        <v>41469284</v>
      </c>
      <c r="E68" s="175">
        <f t="shared" si="19"/>
        <v>16079936</v>
      </c>
      <c r="F68" s="175">
        <f t="shared" si="19"/>
        <v>1754045</v>
      </c>
      <c r="G68" s="175">
        <f t="shared" si="19"/>
        <v>0</v>
      </c>
      <c r="H68" s="175">
        <f t="shared" si="19"/>
        <v>55795175</v>
      </c>
      <c r="I68" s="175">
        <f t="shared" si="19"/>
        <v>40462263</v>
      </c>
      <c r="J68" s="178">
        <f t="shared" si="19"/>
        <v>23360294</v>
      </c>
      <c r="K68" s="176">
        <f t="shared" si="19"/>
        <v>22015006</v>
      </c>
      <c r="L68" s="176">
        <f t="shared" si="19"/>
        <v>1345288</v>
      </c>
      <c r="M68" s="176">
        <f t="shared" si="19"/>
        <v>0</v>
      </c>
      <c r="N68" s="176">
        <f t="shared" si="19"/>
        <v>17101969</v>
      </c>
      <c r="O68" s="176">
        <f t="shared" si="19"/>
        <v>0</v>
      </c>
      <c r="P68" s="176">
        <f t="shared" si="19"/>
        <v>0</v>
      </c>
      <c r="Q68" s="176">
        <f t="shared" si="19"/>
        <v>5287205</v>
      </c>
      <c r="R68" s="177">
        <f t="shared" si="19"/>
        <v>10045707</v>
      </c>
      <c r="S68" s="178">
        <f t="shared" si="19"/>
        <v>0</v>
      </c>
      <c r="T68" s="178">
        <f t="shared" si="19"/>
        <v>32434881</v>
      </c>
      <c r="U68" s="238">
        <f t="shared" si="1"/>
        <v>57.73353309477525</v>
      </c>
      <c r="V68" s="261"/>
      <c r="W68" s="78"/>
    </row>
    <row r="69" spans="1:23" ht="27.75" customHeight="1">
      <c r="A69" s="70" t="s">
        <v>205</v>
      </c>
      <c r="B69" s="71" t="s">
        <v>207</v>
      </c>
      <c r="C69" s="147">
        <f t="shared" si="11"/>
        <v>16794755</v>
      </c>
      <c r="D69" s="138">
        <v>10845240</v>
      </c>
      <c r="E69" s="207">
        <v>5949515</v>
      </c>
      <c r="F69" s="207">
        <v>6650</v>
      </c>
      <c r="G69" s="81">
        <v>0</v>
      </c>
      <c r="H69" s="140">
        <f t="shared" si="6"/>
        <v>16788105</v>
      </c>
      <c r="I69" s="142">
        <f t="shared" si="7"/>
        <v>11401480</v>
      </c>
      <c r="J69" s="147">
        <f t="shared" si="4"/>
        <v>3493204</v>
      </c>
      <c r="K69" s="208">
        <v>3478504</v>
      </c>
      <c r="L69" s="208">
        <v>14700</v>
      </c>
      <c r="M69" s="81">
        <v>0</v>
      </c>
      <c r="N69" s="144">
        <f t="shared" si="8"/>
        <v>7908276</v>
      </c>
      <c r="O69" s="81">
        <v>0</v>
      </c>
      <c r="P69" s="81">
        <v>0</v>
      </c>
      <c r="Q69" s="208">
        <v>2039779</v>
      </c>
      <c r="R69" s="208">
        <v>3346846</v>
      </c>
      <c r="S69" s="143">
        <v>0</v>
      </c>
      <c r="T69" s="142">
        <f t="shared" si="5"/>
        <v>13294901</v>
      </c>
      <c r="U69" s="173">
        <f t="shared" si="1"/>
        <v>30.638162764834036</v>
      </c>
      <c r="V69" s="267"/>
      <c r="W69" s="78"/>
    </row>
    <row r="70" spans="1:23" ht="26.25" customHeight="1">
      <c r="A70" s="70" t="s">
        <v>206</v>
      </c>
      <c r="B70" s="71" t="s">
        <v>209</v>
      </c>
      <c r="C70" s="147">
        <f t="shared" si="11"/>
        <v>9125042</v>
      </c>
      <c r="D70" s="138">
        <v>4385162</v>
      </c>
      <c r="E70" s="207">
        <v>4739880</v>
      </c>
      <c r="F70" s="207">
        <v>1440349</v>
      </c>
      <c r="G70" s="81">
        <v>0</v>
      </c>
      <c r="H70" s="140">
        <f t="shared" si="6"/>
        <v>7684693</v>
      </c>
      <c r="I70" s="142">
        <f t="shared" si="7"/>
        <v>6614161</v>
      </c>
      <c r="J70" s="147">
        <f t="shared" si="4"/>
        <v>1477934</v>
      </c>
      <c r="K70" s="208">
        <v>1327484</v>
      </c>
      <c r="L70" s="208">
        <v>150450</v>
      </c>
      <c r="M70" s="81">
        <v>0</v>
      </c>
      <c r="N70" s="144">
        <f t="shared" si="8"/>
        <v>5136227</v>
      </c>
      <c r="O70" s="81">
        <v>0</v>
      </c>
      <c r="P70" s="81">
        <v>0</v>
      </c>
      <c r="Q70" s="208">
        <v>1030532</v>
      </c>
      <c r="R70" s="81">
        <v>40000</v>
      </c>
      <c r="S70" s="143">
        <v>0</v>
      </c>
      <c r="T70" s="142">
        <f t="shared" si="5"/>
        <v>6206759</v>
      </c>
      <c r="U70" s="173">
        <f t="shared" si="1"/>
        <v>22.344995835450636</v>
      </c>
      <c r="V70" s="267"/>
      <c r="W70" s="78"/>
    </row>
    <row r="71" spans="1:23" ht="28.5" customHeight="1">
      <c r="A71" s="70" t="s">
        <v>208</v>
      </c>
      <c r="B71" s="71" t="s">
        <v>229</v>
      </c>
      <c r="C71" s="147">
        <f t="shared" si="11"/>
        <v>31629423</v>
      </c>
      <c r="D71" s="209">
        <v>26238882</v>
      </c>
      <c r="E71" s="143">
        <v>5390541</v>
      </c>
      <c r="F71" s="143">
        <v>307046</v>
      </c>
      <c r="G71" s="81">
        <v>0</v>
      </c>
      <c r="H71" s="140">
        <f t="shared" si="6"/>
        <v>31322377</v>
      </c>
      <c r="I71" s="142">
        <f t="shared" si="7"/>
        <v>22446622</v>
      </c>
      <c r="J71" s="147">
        <f t="shared" si="4"/>
        <v>18389156</v>
      </c>
      <c r="K71" s="171">
        <v>17209018</v>
      </c>
      <c r="L71" s="171">
        <v>1180138</v>
      </c>
      <c r="M71" s="81">
        <v>0</v>
      </c>
      <c r="N71" s="144">
        <f t="shared" si="8"/>
        <v>4057466</v>
      </c>
      <c r="O71" s="81">
        <v>0</v>
      </c>
      <c r="P71" s="81">
        <v>0</v>
      </c>
      <c r="Q71" s="171">
        <v>2216894</v>
      </c>
      <c r="R71" s="171">
        <v>6658861</v>
      </c>
      <c r="S71" s="143">
        <v>0</v>
      </c>
      <c r="T71" s="142">
        <f t="shared" si="5"/>
        <v>12933221</v>
      </c>
      <c r="U71" s="173">
        <f t="shared" si="1"/>
        <v>81.92393492437303</v>
      </c>
      <c r="V71" s="267"/>
      <c r="W71" s="78"/>
    </row>
    <row r="72" spans="1:23" ht="28.5" customHeight="1">
      <c r="A72" s="133" t="s">
        <v>28</v>
      </c>
      <c r="B72" s="157" t="s">
        <v>246</v>
      </c>
      <c r="C72" s="172">
        <f aca="true" t="shared" si="20" ref="C72:T72">SUM(C73:C74)</f>
        <v>348547366</v>
      </c>
      <c r="D72" s="179">
        <f t="shared" si="20"/>
        <v>37482528</v>
      </c>
      <c r="E72" s="202">
        <f t="shared" si="20"/>
        <v>311064838</v>
      </c>
      <c r="F72" s="203">
        <f t="shared" si="20"/>
        <v>0</v>
      </c>
      <c r="G72" s="203">
        <f t="shared" si="20"/>
        <v>0</v>
      </c>
      <c r="H72" s="202">
        <f t="shared" si="20"/>
        <v>348547366</v>
      </c>
      <c r="I72" s="202">
        <f t="shared" si="20"/>
        <v>140223570</v>
      </c>
      <c r="J72" s="178">
        <f t="shared" si="20"/>
        <v>4244554</v>
      </c>
      <c r="K72" s="175">
        <f t="shared" si="20"/>
        <v>2050754</v>
      </c>
      <c r="L72" s="175">
        <f t="shared" si="20"/>
        <v>2193800</v>
      </c>
      <c r="M72" s="175">
        <f t="shared" si="20"/>
        <v>0</v>
      </c>
      <c r="N72" s="175">
        <f t="shared" si="20"/>
        <v>135979016</v>
      </c>
      <c r="O72" s="175">
        <f t="shared" si="20"/>
        <v>0</v>
      </c>
      <c r="P72" s="175">
        <f t="shared" si="20"/>
        <v>0</v>
      </c>
      <c r="Q72" s="202">
        <f t="shared" si="20"/>
        <v>208323796</v>
      </c>
      <c r="R72" s="175">
        <f t="shared" si="20"/>
        <v>0</v>
      </c>
      <c r="S72" s="178">
        <f t="shared" si="20"/>
        <v>0</v>
      </c>
      <c r="T72" s="178">
        <f t="shared" si="20"/>
        <v>344302812</v>
      </c>
      <c r="U72" s="173">
        <f t="shared" si="1"/>
        <v>3.0269903982618613</v>
      </c>
      <c r="V72" s="261"/>
      <c r="W72" s="78"/>
    </row>
    <row r="73" spans="1:23" ht="30.75" customHeight="1">
      <c r="A73" s="80" t="s">
        <v>210</v>
      </c>
      <c r="B73" s="71" t="s">
        <v>211</v>
      </c>
      <c r="C73" s="147">
        <f t="shared" si="11"/>
        <v>4485018</v>
      </c>
      <c r="D73" s="210">
        <v>601200</v>
      </c>
      <c r="E73" s="146">
        <v>3883818</v>
      </c>
      <c r="F73" s="81">
        <v>0</v>
      </c>
      <c r="G73" s="81">
        <v>0</v>
      </c>
      <c r="H73" s="140">
        <f t="shared" si="6"/>
        <v>4485018</v>
      </c>
      <c r="I73" s="142">
        <f t="shared" si="7"/>
        <v>3372886</v>
      </c>
      <c r="J73" s="147">
        <f t="shared" si="4"/>
        <v>2958117</v>
      </c>
      <c r="K73" s="146">
        <v>764317</v>
      </c>
      <c r="L73" s="146">
        <v>2193800</v>
      </c>
      <c r="M73" s="81">
        <v>0</v>
      </c>
      <c r="N73" s="144">
        <f t="shared" si="8"/>
        <v>414769</v>
      </c>
      <c r="O73" s="81">
        <v>0</v>
      </c>
      <c r="P73" s="81">
        <v>0</v>
      </c>
      <c r="Q73" s="146">
        <v>1112132</v>
      </c>
      <c r="R73" s="81">
        <v>0</v>
      </c>
      <c r="S73" s="81">
        <v>0</v>
      </c>
      <c r="T73" s="142">
        <f t="shared" si="5"/>
        <v>1526901</v>
      </c>
      <c r="U73" s="173">
        <f>J73/I73*100</f>
        <v>87.70284557497644</v>
      </c>
      <c r="V73" s="267"/>
      <c r="W73" s="78"/>
    </row>
    <row r="74" spans="1:22" ht="24.75" customHeight="1">
      <c r="A74" s="80" t="s">
        <v>212</v>
      </c>
      <c r="B74" s="71" t="s">
        <v>213</v>
      </c>
      <c r="C74" s="204">
        <f t="shared" si="11"/>
        <v>344062348</v>
      </c>
      <c r="D74" s="145">
        <v>36881328</v>
      </c>
      <c r="E74" s="205">
        <v>307181020</v>
      </c>
      <c r="F74" s="81">
        <v>0</v>
      </c>
      <c r="G74" s="81">
        <v>0</v>
      </c>
      <c r="H74" s="140">
        <f t="shared" si="6"/>
        <v>344062348</v>
      </c>
      <c r="I74" s="141">
        <f t="shared" si="7"/>
        <v>136850684</v>
      </c>
      <c r="J74" s="147">
        <f t="shared" si="4"/>
        <v>1286437</v>
      </c>
      <c r="K74" s="146">
        <v>1286437</v>
      </c>
      <c r="L74" s="81">
        <v>0</v>
      </c>
      <c r="M74" s="81">
        <v>0</v>
      </c>
      <c r="N74" s="144">
        <f t="shared" si="8"/>
        <v>135564247</v>
      </c>
      <c r="O74" s="81">
        <v>0</v>
      </c>
      <c r="P74" s="81">
        <v>0</v>
      </c>
      <c r="Q74" s="206">
        <v>207211664</v>
      </c>
      <c r="R74" s="81">
        <v>0</v>
      </c>
      <c r="S74" s="81">
        <v>0</v>
      </c>
      <c r="T74" s="142">
        <f t="shared" si="5"/>
        <v>342775911</v>
      </c>
      <c r="U74" s="173">
        <f>J74/I74*100</f>
        <v>0.9400296457414856</v>
      </c>
      <c r="V74" s="269"/>
    </row>
    <row r="75" spans="1:22" ht="18.75" customHeight="1">
      <c r="A75" s="384" t="s">
        <v>251</v>
      </c>
      <c r="B75" s="385"/>
      <c r="C75" s="385"/>
      <c r="D75" s="385"/>
      <c r="E75" s="385"/>
      <c r="F75" s="221"/>
      <c r="G75" s="221"/>
      <c r="H75" s="222"/>
      <c r="I75" s="223"/>
      <c r="J75" s="224"/>
      <c r="K75" s="225"/>
      <c r="L75" s="221"/>
      <c r="M75" s="221"/>
      <c r="N75" s="386" t="s">
        <v>252</v>
      </c>
      <c r="O75" s="363"/>
      <c r="P75" s="363"/>
      <c r="Q75" s="363"/>
      <c r="R75" s="363"/>
      <c r="S75" s="363"/>
      <c r="T75" s="363"/>
      <c r="U75" s="363"/>
      <c r="V75" s="226"/>
    </row>
    <row r="76" spans="1:22" ht="16.5">
      <c r="A76" s="360" t="s">
        <v>138</v>
      </c>
      <c r="B76" s="302"/>
      <c r="C76" s="302"/>
      <c r="D76" s="302"/>
      <c r="E76" s="302"/>
      <c r="F76" s="61"/>
      <c r="G76" s="61"/>
      <c r="H76" s="61"/>
      <c r="I76" s="5"/>
      <c r="J76" s="5"/>
      <c r="K76" s="5"/>
      <c r="L76" s="5"/>
      <c r="M76" s="5"/>
      <c r="N76" s="361" t="str">
        <f>TT!C5</f>
        <v>KT. CỤC TRƯỞNG</v>
      </c>
      <c r="O76" s="361"/>
      <c r="P76" s="361"/>
      <c r="Q76" s="361"/>
      <c r="R76" s="361"/>
      <c r="S76" s="361"/>
      <c r="T76" s="361"/>
      <c r="U76" s="361"/>
      <c r="V76" s="257"/>
    </row>
    <row r="77" spans="1:22" ht="66" customHeight="1">
      <c r="A77" s="73"/>
      <c r="B77" s="74"/>
      <c r="C77" s="74"/>
      <c r="D77" s="74"/>
      <c r="E77" s="74"/>
      <c r="F77" s="61"/>
      <c r="G77" s="61"/>
      <c r="H77" s="61"/>
      <c r="I77" s="5"/>
      <c r="J77" s="5"/>
      <c r="K77" s="5"/>
      <c r="L77" s="5"/>
      <c r="M77" s="5"/>
      <c r="N77" s="387" t="s">
        <v>247</v>
      </c>
      <c r="O77" s="387"/>
      <c r="P77" s="387"/>
      <c r="Q77" s="387"/>
      <c r="R77" s="387"/>
      <c r="S77" s="387"/>
      <c r="T77" s="387"/>
      <c r="U77" s="387"/>
      <c r="V77" s="257"/>
    </row>
    <row r="78" spans="1:22" ht="16.5">
      <c r="A78" s="73"/>
      <c r="B78" s="74"/>
      <c r="C78" s="74"/>
      <c r="D78" s="74"/>
      <c r="E78" s="74"/>
      <c r="F78" s="61"/>
      <c r="G78" s="61"/>
      <c r="H78" s="61"/>
      <c r="I78" s="5"/>
      <c r="J78" s="5"/>
      <c r="K78" s="5"/>
      <c r="L78" s="5"/>
      <c r="M78" s="5"/>
      <c r="N78" s="75"/>
      <c r="O78" s="75"/>
      <c r="P78" s="75"/>
      <c r="Q78" s="75"/>
      <c r="R78" s="75"/>
      <c r="S78" s="75"/>
      <c r="T78" s="75"/>
      <c r="U78" s="75"/>
      <c r="V78" s="257"/>
    </row>
    <row r="79" spans="1:22" ht="16.5">
      <c r="A79" s="73"/>
      <c r="B79" s="74"/>
      <c r="C79" s="74"/>
      <c r="D79" s="74"/>
      <c r="E79" s="74"/>
      <c r="F79" s="61"/>
      <c r="G79" s="61"/>
      <c r="H79" s="61"/>
      <c r="I79" s="5"/>
      <c r="J79" s="5"/>
      <c r="K79" s="5"/>
      <c r="L79" s="5"/>
      <c r="M79" s="5"/>
      <c r="N79" s="75"/>
      <c r="O79" s="75"/>
      <c r="P79" s="75"/>
      <c r="Q79" s="75"/>
      <c r="R79" s="75"/>
      <c r="S79" s="75"/>
      <c r="T79" s="75"/>
      <c r="U79" s="75"/>
      <c r="V79" s="257"/>
    </row>
    <row r="80" spans="1:22" ht="16.5">
      <c r="A80" s="73"/>
      <c r="B80" s="74"/>
      <c r="C80" s="74"/>
      <c r="D80" s="74"/>
      <c r="E80" s="74"/>
      <c r="F80" s="61"/>
      <c r="G80" s="61"/>
      <c r="H80" s="61"/>
      <c r="I80" s="5"/>
      <c r="J80" s="5"/>
      <c r="K80" s="5"/>
      <c r="L80" s="5"/>
      <c r="M80" s="5"/>
      <c r="N80" s="75"/>
      <c r="O80" s="75"/>
      <c r="P80" s="75"/>
      <c r="Q80" s="75"/>
      <c r="R80" s="75"/>
      <c r="S80" s="75"/>
      <c r="T80" s="75"/>
      <c r="U80" s="75"/>
      <c r="V80" s="257"/>
    </row>
    <row r="81" spans="1:22" ht="16.5">
      <c r="A81" s="73"/>
      <c r="B81" s="74"/>
      <c r="C81" s="74"/>
      <c r="D81" s="74"/>
      <c r="E81" s="74"/>
      <c r="F81" s="61"/>
      <c r="G81" s="61"/>
      <c r="H81" s="61"/>
      <c r="I81" s="5"/>
      <c r="J81" s="5"/>
      <c r="K81" s="5"/>
      <c r="L81" s="5"/>
      <c r="M81" s="5"/>
      <c r="N81" s="75"/>
      <c r="O81" s="75"/>
      <c r="P81" s="75"/>
      <c r="Q81" s="75"/>
      <c r="R81" s="75"/>
      <c r="S81" s="75"/>
      <c r="T81" s="75"/>
      <c r="U81" s="75"/>
      <c r="V81" s="257"/>
    </row>
    <row r="82" spans="1:22" ht="16.5">
      <c r="A82" s="67"/>
      <c r="B82" s="67"/>
      <c r="C82" s="67"/>
      <c r="D82" s="67"/>
      <c r="E82" s="67"/>
      <c r="F82" s="1"/>
      <c r="G82" s="1"/>
      <c r="H82" s="1"/>
      <c r="I82" s="5"/>
      <c r="J82" s="5"/>
      <c r="K82" s="5"/>
      <c r="L82" s="5"/>
      <c r="M82" s="5"/>
      <c r="N82" s="5"/>
      <c r="O82" s="5"/>
      <c r="P82" s="1"/>
      <c r="Q82" s="68"/>
      <c r="R82" s="1"/>
      <c r="S82" s="5"/>
      <c r="T82" s="1"/>
      <c r="U82" s="1"/>
      <c r="V82" s="257"/>
    </row>
    <row r="83" spans="1:22" ht="16.5" customHeight="1">
      <c r="A83" s="355" t="str">
        <f>TT!C6</f>
        <v>Trần Thanh Tường</v>
      </c>
      <c r="B83" s="355"/>
      <c r="C83" s="355"/>
      <c r="D83" s="355"/>
      <c r="E83" s="355"/>
      <c r="F83" s="7" t="s">
        <v>2</v>
      </c>
      <c r="G83" s="7"/>
      <c r="H83" s="7"/>
      <c r="I83" s="7"/>
      <c r="J83" s="7"/>
      <c r="K83" s="7"/>
      <c r="L83" s="7"/>
      <c r="M83" s="7"/>
      <c r="N83" s="356" t="s">
        <v>228</v>
      </c>
      <c r="O83" s="356"/>
      <c r="P83" s="356"/>
      <c r="Q83" s="356"/>
      <c r="R83" s="356"/>
      <c r="S83" s="356"/>
      <c r="T83" s="356"/>
      <c r="U83" s="356"/>
      <c r="V83" s="257"/>
    </row>
  </sheetData>
  <sheetProtection/>
  <mergeCells count="36">
    <mergeCell ref="G3:G7"/>
    <mergeCell ref="D4:D7"/>
    <mergeCell ref="E4:E7"/>
    <mergeCell ref="I4:I7"/>
    <mergeCell ref="J4:P4"/>
    <mergeCell ref="Q4:Q7"/>
    <mergeCell ref="H3:H7"/>
    <mergeCell ref="P5:P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I3:S3"/>
    <mergeCell ref="T3:T7"/>
    <mergeCell ref="U3:U7"/>
    <mergeCell ref="V3:V7"/>
    <mergeCell ref="R4:R7"/>
    <mergeCell ref="S4:S7"/>
    <mergeCell ref="J5:J7"/>
    <mergeCell ref="K5:M6"/>
    <mergeCell ref="N5:N7"/>
    <mergeCell ref="O5:O7"/>
    <mergeCell ref="A83:E83"/>
    <mergeCell ref="N83:U83"/>
    <mergeCell ref="A8:B8"/>
    <mergeCell ref="A9:B9"/>
    <mergeCell ref="A76:E76"/>
    <mergeCell ref="N76:U76"/>
    <mergeCell ref="A75:E75"/>
    <mergeCell ref="N75:U75"/>
    <mergeCell ref="N77:U77"/>
  </mergeCells>
  <printOptions/>
  <pageMargins left="0.7" right="0.7" top="0.75" bottom="0.75" header="0.3" footer="0.3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V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4" customWidth="1"/>
    <col min="2" max="2" width="15.875" style="34" customWidth="1"/>
    <col min="3" max="3" width="6.875" style="34" customWidth="1"/>
    <col min="4" max="4" width="5.50390625" style="34" customWidth="1"/>
    <col min="5" max="5" width="9.375" style="34" customWidth="1"/>
    <col min="6" max="6" width="5.00390625" style="34" customWidth="1"/>
    <col min="7" max="7" width="4.50390625" style="34" customWidth="1"/>
    <col min="8" max="8" width="5.875" style="34" customWidth="1"/>
    <col min="9" max="9" width="5.375" style="34" customWidth="1"/>
    <col min="10" max="10" width="6.375" style="34" customWidth="1"/>
    <col min="11" max="11" width="6.50390625" style="34" customWidth="1"/>
    <col min="12" max="13" width="6.25390625" style="50" customWidth="1"/>
    <col min="14" max="14" width="7.125" style="50" customWidth="1"/>
    <col min="15" max="16" width="5.375" style="50" customWidth="1"/>
    <col min="17" max="17" width="5.875" style="50" customWidth="1"/>
    <col min="18" max="18" width="7.125" style="50" customWidth="1"/>
    <col min="19" max="19" width="5.875" style="50" customWidth="1"/>
    <col min="20" max="20" width="5.625" style="50" customWidth="1"/>
    <col min="21" max="21" width="5.875" style="50" customWidth="1"/>
    <col min="22" max="22" width="7.00390625" style="50" customWidth="1"/>
    <col min="23" max="16384" width="9.00390625" style="34" customWidth="1"/>
  </cols>
  <sheetData>
    <row r="1" spans="1:22" ht="66.75" customHeight="1">
      <c r="A1" s="347" t="s">
        <v>119</v>
      </c>
      <c r="B1" s="347"/>
      <c r="C1" s="347"/>
      <c r="D1" s="347"/>
      <c r="E1" s="347"/>
      <c r="F1" s="339" t="s">
        <v>93</v>
      </c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7" t="s">
        <v>115</v>
      </c>
      <c r="R1" s="347"/>
      <c r="S1" s="347"/>
      <c r="T1" s="347"/>
      <c r="U1" s="347"/>
      <c r="V1" s="347"/>
    </row>
    <row r="2" spans="1:22" s="42" customFormat="1" ht="18.75" customHeight="1">
      <c r="A2" s="34"/>
      <c r="B2" s="37"/>
      <c r="C2" s="37"/>
      <c r="D2" s="37"/>
      <c r="E2" s="34"/>
      <c r="F2" s="34"/>
      <c r="G2" s="34"/>
      <c r="H2" s="34"/>
      <c r="I2" s="34"/>
      <c r="J2" s="34"/>
      <c r="K2" s="38"/>
      <c r="L2" s="41"/>
      <c r="M2" s="40">
        <f>COUNTBLANK(E9:V22)</f>
        <v>252</v>
      </c>
      <c r="N2" s="51">
        <f>COUNTA(E11:V11)</f>
        <v>0</v>
      </c>
      <c r="O2" s="40">
        <f>M2+N2</f>
        <v>252</v>
      </c>
      <c r="P2" s="40"/>
      <c r="Q2" s="51"/>
      <c r="R2" s="400" t="s">
        <v>91</v>
      </c>
      <c r="S2" s="400"/>
      <c r="T2" s="400"/>
      <c r="U2" s="400"/>
      <c r="V2" s="400"/>
    </row>
    <row r="3" spans="1:22" s="42" customFormat="1" ht="15.75" customHeight="1">
      <c r="A3" s="350" t="s">
        <v>20</v>
      </c>
      <c r="B3" s="350"/>
      <c r="C3" s="341" t="s">
        <v>120</v>
      </c>
      <c r="D3" s="335" t="s">
        <v>101</v>
      </c>
      <c r="E3" s="352" t="s">
        <v>61</v>
      </c>
      <c r="F3" s="353"/>
      <c r="G3" s="403" t="s">
        <v>35</v>
      </c>
      <c r="H3" s="335" t="s">
        <v>66</v>
      </c>
      <c r="I3" s="402" t="s">
        <v>36</v>
      </c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346" t="s">
        <v>79</v>
      </c>
      <c r="V3" s="335" t="s">
        <v>84</v>
      </c>
    </row>
    <row r="4" spans="1:22" s="42" customFormat="1" ht="15.75" customHeight="1">
      <c r="A4" s="350"/>
      <c r="B4" s="350"/>
      <c r="C4" s="342"/>
      <c r="D4" s="335"/>
      <c r="E4" s="336" t="s">
        <v>103</v>
      </c>
      <c r="F4" s="336" t="s">
        <v>60</v>
      </c>
      <c r="G4" s="404"/>
      <c r="H4" s="335"/>
      <c r="I4" s="335" t="s">
        <v>36</v>
      </c>
      <c r="J4" s="335" t="s">
        <v>37</v>
      </c>
      <c r="K4" s="335"/>
      <c r="L4" s="335"/>
      <c r="M4" s="335"/>
      <c r="N4" s="335"/>
      <c r="O4" s="335"/>
      <c r="P4" s="335"/>
      <c r="Q4" s="335"/>
      <c r="R4" s="336" t="s">
        <v>105</v>
      </c>
      <c r="S4" s="336" t="s">
        <v>113</v>
      </c>
      <c r="T4" s="336" t="s">
        <v>65</v>
      </c>
      <c r="U4" s="346"/>
      <c r="V4" s="335"/>
    </row>
    <row r="5" spans="1:22" s="42" customFormat="1" ht="15.75" customHeight="1">
      <c r="A5" s="350"/>
      <c r="B5" s="350"/>
      <c r="C5" s="342"/>
      <c r="D5" s="335"/>
      <c r="E5" s="337"/>
      <c r="F5" s="337"/>
      <c r="G5" s="404"/>
      <c r="H5" s="335"/>
      <c r="I5" s="335"/>
      <c r="J5" s="335" t="s">
        <v>59</v>
      </c>
      <c r="K5" s="335" t="s">
        <v>61</v>
      </c>
      <c r="L5" s="335"/>
      <c r="M5" s="335"/>
      <c r="N5" s="335"/>
      <c r="O5" s="335"/>
      <c r="P5" s="335"/>
      <c r="Q5" s="335"/>
      <c r="R5" s="337"/>
      <c r="S5" s="337"/>
      <c r="T5" s="337"/>
      <c r="U5" s="346"/>
      <c r="V5" s="335"/>
    </row>
    <row r="6" spans="1:22" s="42" customFormat="1" ht="15.75" customHeight="1">
      <c r="A6" s="350"/>
      <c r="B6" s="350"/>
      <c r="C6" s="342"/>
      <c r="D6" s="335"/>
      <c r="E6" s="337"/>
      <c r="F6" s="337"/>
      <c r="G6" s="404"/>
      <c r="H6" s="335"/>
      <c r="I6" s="335"/>
      <c r="J6" s="335"/>
      <c r="K6" s="335" t="s">
        <v>74</v>
      </c>
      <c r="L6" s="335" t="s">
        <v>61</v>
      </c>
      <c r="M6" s="335"/>
      <c r="N6" s="335"/>
      <c r="O6" s="335" t="s">
        <v>41</v>
      </c>
      <c r="P6" s="336" t="s">
        <v>112</v>
      </c>
      <c r="Q6" s="335" t="s">
        <v>44</v>
      </c>
      <c r="R6" s="337"/>
      <c r="S6" s="337"/>
      <c r="T6" s="337"/>
      <c r="U6" s="346"/>
      <c r="V6" s="335"/>
    </row>
    <row r="7" spans="1:22" ht="51" customHeight="1">
      <c r="A7" s="350"/>
      <c r="B7" s="350"/>
      <c r="C7" s="343"/>
      <c r="D7" s="335"/>
      <c r="E7" s="338"/>
      <c r="F7" s="338"/>
      <c r="G7" s="405"/>
      <c r="H7" s="335"/>
      <c r="I7" s="335"/>
      <c r="J7" s="335"/>
      <c r="K7" s="335"/>
      <c r="L7" s="35" t="s">
        <v>38</v>
      </c>
      <c r="M7" s="35" t="s">
        <v>39</v>
      </c>
      <c r="N7" s="35" t="s">
        <v>121</v>
      </c>
      <c r="O7" s="335"/>
      <c r="P7" s="338"/>
      <c r="Q7" s="335"/>
      <c r="R7" s="338"/>
      <c r="S7" s="338"/>
      <c r="T7" s="338"/>
      <c r="U7" s="346"/>
      <c r="V7" s="335"/>
    </row>
    <row r="8" spans="1:22" ht="15.75">
      <c r="A8" s="401" t="s">
        <v>3</v>
      </c>
      <c r="B8" s="401"/>
      <c r="C8" s="35" t="s">
        <v>13</v>
      </c>
      <c r="D8" s="35" t="s">
        <v>14</v>
      </c>
      <c r="E8" s="35" t="s">
        <v>19</v>
      </c>
      <c r="F8" s="35" t="s">
        <v>21</v>
      </c>
      <c r="G8" s="35" t="s">
        <v>22</v>
      </c>
      <c r="H8" s="35" t="s">
        <v>23</v>
      </c>
      <c r="I8" s="35" t="s">
        <v>24</v>
      </c>
      <c r="J8" s="35" t="s">
        <v>25</v>
      </c>
      <c r="K8" s="35" t="s">
        <v>26</v>
      </c>
      <c r="L8" s="35" t="s">
        <v>28</v>
      </c>
      <c r="M8" s="35" t="s">
        <v>29</v>
      </c>
      <c r="N8" s="35" t="s">
        <v>80</v>
      </c>
      <c r="O8" s="35" t="s">
        <v>77</v>
      </c>
      <c r="P8" s="35" t="s">
        <v>81</v>
      </c>
      <c r="Q8" s="35" t="s">
        <v>82</v>
      </c>
      <c r="R8" s="35" t="s">
        <v>83</v>
      </c>
      <c r="S8" s="35" t="s">
        <v>86</v>
      </c>
      <c r="T8" s="35" t="s">
        <v>98</v>
      </c>
      <c r="U8" s="35" t="s">
        <v>100</v>
      </c>
      <c r="V8" s="35" t="s">
        <v>114</v>
      </c>
    </row>
    <row r="9" spans="1:22" ht="15.75">
      <c r="A9" s="401" t="s">
        <v>10</v>
      </c>
      <c r="B9" s="40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5.75">
      <c r="A10" s="52" t="s">
        <v>0</v>
      </c>
      <c r="B10" s="53" t="s">
        <v>27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5.75">
      <c r="A11" s="32" t="s">
        <v>13</v>
      </c>
      <c r="B11" s="33" t="s">
        <v>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5.75">
      <c r="A12" s="32" t="s">
        <v>14</v>
      </c>
      <c r="B12" s="33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5.75">
      <c r="A13" s="32" t="s">
        <v>9</v>
      </c>
      <c r="B13" s="33" t="s">
        <v>11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5.75">
      <c r="A14" s="52" t="s">
        <v>1</v>
      </c>
      <c r="B14" s="53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5.75">
      <c r="A15" s="52" t="s">
        <v>13</v>
      </c>
      <c r="B15" s="53" t="s">
        <v>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5.75">
      <c r="A16" s="32" t="s">
        <v>15</v>
      </c>
      <c r="B16" s="33" t="s">
        <v>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5.75">
      <c r="A17" s="32" t="s">
        <v>16</v>
      </c>
      <c r="B17" s="33" t="s">
        <v>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5.75">
      <c r="A18" s="32" t="s">
        <v>9</v>
      </c>
      <c r="B18" s="33" t="s">
        <v>11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5.75">
      <c r="A19" s="52" t="s">
        <v>14</v>
      </c>
      <c r="B19" s="53" t="s">
        <v>57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5.75">
      <c r="A20" s="32" t="s">
        <v>17</v>
      </c>
      <c r="B20" s="33" t="s">
        <v>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.75">
      <c r="A21" s="32" t="s">
        <v>18</v>
      </c>
      <c r="B21" s="54" t="s">
        <v>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15.75">
      <c r="A22" s="32" t="s">
        <v>9</v>
      </c>
      <c r="B22" s="33" t="s">
        <v>11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51" customHeight="1">
      <c r="A23" s="344" t="s">
        <v>87</v>
      </c>
      <c r="B23" s="344"/>
      <c r="C23" s="344"/>
      <c r="D23" s="344"/>
      <c r="E23" s="344"/>
      <c r="F23" s="344"/>
      <c r="G23" s="344"/>
      <c r="H23" s="344"/>
      <c r="I23" s="344"/>
      <c r="L23" s="34"/>
      <c r="M23" s="34"/>
      <c r="N23" s="34"/>
      <c r="O23" s="345" t="s">
        <v>95</v>
      </c>
      <c r="P23" s="345"/>
      <c r="Q23" s="345"/>
      <c r="R23" s="345"/>
      <c r="S23" s="345"/>
      <c r="T23" s="345"/>
      <c r="U23" s="345"/>
      <c r="V23" s="345"/>
    </row>
  </sheetData>
  <sheetProtection/>
  <mergeCells count="31">
    <mergeCell ref="A9:B9"/>
    <mergeCell ref="V3:V7"/>
    <mergeCell ref="L6:N6"/>
    <mergeCell ref="R4:R7"/>
    <mergeCell ref="C3:C7"/>
    <mergeCell ref="I3:T3"/>
    <mergeCell ref="A23:I23"/>
    <mergeCell ref="O23:V23"/>
    <mergeCell ref="H3:H7"/>
    <mergeCell ref="A3:B7"/>
    <mergeCell ref="G3:G7"/>
    <mergeCell ref="J5:J7"/>
    <mergeCell ref="A1:E1"/>
    <mergeCell ref="S4:S7"/>
    <mergeCell ref="E4:E7"/>
    <mergeCell ref="A8:B8"/>
    <mergeCell ref="F4:F7"/>
    <mergeCell ref="Q6:Q7"/>
    <mergeCell ref="D3:D7"/>
    <mergeCell ref="J4:Q4"/>
    <mergeCell ref="P6:P7"/>
    <mergeCell ref="Q1:V1"/>
    <mergeCell ref="K6:K7"/>
    <mergeCell ref="R2:V2"/>
    <mergeCell ref="O6:O7"/>
    <mergeCell ref="F1:P1"/>
    <mergeCell ref="K5:Q5"/>
    <mergeCell ref="E3:F3"/>
    <mergeCell ref="U3:U7"/>
    <mergeCell ref="T4:T7"/>
    <mergeCell ref="I4:I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5.75"/>
  <cols>
    <col min="1" max="1" width="4.75390625" style="0" customWidth="1"/>
    <col min="2" max="2" width="25.875" style="0" customWidth="1"/>
    <col min="3" max="3" width="7.125" style="0" customWidth="1"/>
    <col min="4" max="4" width="7.625" style="0" customWidth="1"/>
    <col min="5" max="5" width="6.50390625" style="0" customWidth="1"/>
    <col min="6" max="7" width="12.875" style="0" customWidth="1"/>
    <col min="8" max="8" width="12.125" style="0" customWidth="1"/>
    <col min="9" max="9" width="5.125" style="0" customWidth="1"/>
    <col min="10" max="10" width="7.25390625" style="0" customWidth="1"/>
    <col min="11" max="11" width="11.625" style="0" customWidth="1"/>
    <col min="12" max="12" width="4.75390625" style="0" customWidth="1"/>
  </cols>
  <sheetData>
    <row r="1" spans="1:11" s="55" customFormat="1" ht="21.75" customHeight="1">
      <c r="A1" s="410" t="s">
        <v>137</v>
      </c>
      <c r="B1" s="410"/>
      <c r="C1" s="410"/>
      <c r="D1" s="410"/>
      <c r="E1" s="410"/>
      <c r="F1" s="410"/>
      <c r="G1" s="410"/>
      <c r="H1" s="410"/>
      <c r="J1" s="252">
        <f>E6+E20</f>
        <v>1923</v>
      </c>
      <c r="K1" s="252">
        <f>H6+H20</f>
        <v>392345495.48200035</v>
      </c>
    </row>
    <row r="2" spans="1:11" s="55" customFormat="1" ht="21.75" customHeight="1">
      <c r="A2" s="411" t="s">
        <v>253</v>
      </c>
      <c r="B2" s="411"/>
      <c r="C2" s="411"/>
      <c r="D2" s="411"/>
      <c r="E2" s="411"/>
      <c r="F2" s="411"/>
      <c r="G2" s="411"/>
      <c r="H2" s="411"/>
      <c r="I2" s="218"/>
      <c r="J2" s="253">
        <f>'[2]Sheet1'!$J$3</f>
        <v>1923</v>
      </c>
      <c r="K2" s="253">
        <f>'[2]Sheet1'!$J$4</f>
        <v>392345495.48200035</v>
      </c>
    </row>
    <row r="3" spans="6:11" ht="21" customHeight="1">
      <c r="F3" s="412" t="s">
        <v>139</v>
      </c>
      <c r="G3" s="412"/>
      <c r="H3" s="412"/>
      <c r="I3" s="242"/>
      <c r="J3" s="254"/>
      <c r="K3" s="254"/>
    </row>
    <row r="4" spans="1:11" ht="15.75">
      <c r="A4" s="408" t="s">
        <v>136</v>
      </c>
      <c r="B4" s="408" t="s">
        <v>135</v>
      </c>
      <c r="C4" s="406" t="s">
        <v>132</v>
      </c>
      <c r="D4" s="406"/>
      <c r="E4" s="406"/>
      <c r="F4" s="407" t="s">
        <v>133</v>
      </c>
      <c r="G4" s="407"/>
      <c r="H4" s="407"/>
      <c r="I4" s="241"/>
      <c r="J4" s="255">
        <f>J2-J1</f>
        <v>0</v>
      </c>
      <c r="K4" s="255">
        <f>K2-K1</f>
        <v>0</v>
      </c>
    </row>
    <row r="5" spans="1:11" ht="95.25" customHeight="1">
      <c r="A5" s="409"/>
      <c r="B5" s="409"/>
      <c r="C5" s="56" t="s">
        <v>130</v>
      </c>
      <c r="D5" s="60" t="s">
        <v>134</v>
      </c>
      <c r="E5" s="59" t="s">
        <v>131</v>
      </c>
      <c r="F5" s="56" t="s">
        <v>130</v>
      </c>
      <c r="G5" s="60" t="s">
        <v>134</v>
      </c>
      <c r="H5" s="59" t="s">
        <v>131</v>
      </c>
      <c r="I5" s="219"/>
      <c r="J5" s="256"/>
      <c r="K5" s="256"/>
    </row>
    <row r="6" spans="1:10" ht="15.75">
      <c r="A6" s="57" t="s">
        <v>0</v>
      </c>
      <c r="B6" s="215" t="s">
        <v>68</v>
      </c>
      <c r="C6" s="211">
        <v>2832</v>
      </c>
      <c r="D6" s="211">
        <v>1905</v>
      </c>
      <c r="E6" s="251">
        <f>SUM(E7:E19)</f>
        <v>492</v>
      </c>
      <c r="F6" s="245">
        <v>41545280</v>
      </c>
      <c r="G6" s="245">
        <v>46201847</v>
      </c>
      <c r="H6" s="251">
        <f>SUM(H7:H19)</f>
        <v>32639856.170653906</v>
      </c>
      <c r="I6" s="78"/>
      <c r="J6" s="250"/>
    </row>
    <row r="7" spans="1:10" ht="15.75">
      <c r="A7" s="58" t="s">
        <v>13</v>
      </c>
      <c r="B7" s="216" t="s">
        <v>30</v>
      </c>
      <c r="C7" s="212">
        <v>1407</v>
      </c>
      <c r="D7" s="213">
        <v>928</v>
      </c>
      <c r="E7" s="245">
        <v>241</v>
      </c>
      <c r="F7" s="246">
        <v>17236535</v>
      </c>
      <c r="G7" s="246">
        <v>8291439</v>
      </c>
      <c r="H7" s="245">
        <v>18282993.47368421</v>
      </c>
      <c r="J7" s="77"/>
    </row>
    <row r="8" spans="1:11" ht="15.75">
      <c r="A8" s="58" t="s">
        <v>14</v>
      </c>
      <c r="B8" s="216" t="s">
        <v>32</v>
      </c>
      <c r="C8" s="212">
        <v>88</v>
      </c>
      <c r="D8" s="213">
        <v>57</v>
      </c>
      <c r="E8" s="245">
        <v>23</v>
      </c>
      <c r="F8" s="212">
        <v>4018971</v>
      </c>
      <c r="G8" s="212">
        <v>23490310</v>
      </c>
      <c r="H8" s="245">
        <v>7602542.333333333</v>
      </c>
      <c r="K8" s="77"/>
    </row>
    <row r="9" spans="1:8" ht="15.75">
      <c r="A9" s="58" t="s">
        <v>19</v>
      </c>
      <c r="B9" s="216" t="s">
        <v>106</v>
      </c>
      <c r="C9" s="212">
        <v>60</v>
      </c>
      <c r="D9" s="213">
        <v>15</v>
      </c>
      <c r="E9" s="246">
        <v>0</v>
      </c>
      <c r="F9" s="212">
        <v>928772</v>
      </c>
      <c r="G9" s="212">
        <v>56411</v>
      </c>
      <c r="H9" s="246">
        <v>0</v>
      </c>
    </row>
    <row r="10" spans="1:8" ht="25.5">
      <c r="A10" s="58" t="s">
        <v>21</v>
      </c>
      <c r="B10" s="216" t="s">
        <v>110</v>
      </c>
      <c r="C10" s="212">
        <v>9</v>
      </c>
      <c r="D10" s="213">
        <v>4</v>
      </c>
      <c r="E10" s="246">
        <v>0</v>
      </c>
      <c r="F10" s="212">
        <v>4070855</v>
      </c>
      <c r="G10" s="212">
        <v>3860593</v>
      </c>
      <c r="H10" s="246">
        <v>0</v>
      </c>
    </row>
    <row r="11" spans="1:8" ht="25.5">
      <c r="A11" s="58" t="s">
        <v>22</v>
      </c>
      <c r="B11" s="217" t="s">
        <v>109</v>
      </c>
      <c r="C11" s="212">
        <v>10</v>
      </c>
      <c r="D11" s="213">
        <v>2</v>
      </c>
      <c r="E11" s="246">
        <v>0</v>
      </c>
      <c r="F11" s="212">
        <v>212406</v>
      </c>
      <c r="G11" s="212">
        <v>53406</v>
      </c>
      <c r="H11" s="246">
        <v>0</v>
      </c>
    </row>
    <row r="12" spans="1:8" ht="15.75">
      <c r="A12" s="58" t="s">
        <v>23</v>
      </c>
      <c r="B12" s="216" t="s">
        <v>96</v>
      </c>
      <c r="C12" s="212">
        <v>1038</v>
      </c>
      <c r="D12" s="213">
        <v>796</v>
      </c>
      <c r="E12" s="245">
        <v>192</v>
      </c>
      <c r="F12" s="212">
        <v>13163374</v>
      </c>
      <c r="G12" s="212">
        <v>9884065</v>
      </c>
      <c r="H12" s="245">
        <v>6622916.363636363</v>
      </c>
    </row>
    <row r="13" spans="1:8" ht="15.75">
      <c r="A13" s="58" t="s">
        <v>24</v>
      </c>
      <c r="B13" s="216" t="s">
        <v>97</v>
      </c>
      <c r="C13" s="212">
        <v>6</v>
      </c>
      <c r="D13" s="213">
        <v>0</v>
      </c>
      <c r="E13" s="246">
        <v>0</v>
      </c>
      <c r="F13" s="212">
        <v>1800</v>
      </c>
      <c r="G13" s="212">
        <v>0</v>
      </c>
      <c r="H13" s="246">
        <v>0</v>
      </c>
    </row>
    <row r="14" spans="1:8" ht="15.75">
      <c r="A14" s="58" t="s">
        <v>25</v>
      </c>
      <c r="B14" s="216" t="s">
        <v>31</v>
      </c>
      <c r="C14" s="212">
        <v>210</v>
      </c>
      <c r="D14" s="213">
        <v>101</v>
      </c>
      <c r="E14" s="246">
        <v>36</v>
      </c>
      <c r="F14" s="212">
        <v>1862067</v>
      </c>
      <c r="G14" s="212">
        <v>516537</v>
      </c>
      <c r="H14" s="246">
        <v>131404</v>
      </c>
    </row>
    <row r="15" spans="1:8" ht="15.75">
      <c r="A15" s="58" t="s">
        <v>26</v>
      </c>
      <c r="B15" s="216" t="s">
        <v>33</v>
      </c>
      <c r="C15" s="212">
        <v>2</v>
      </c>
      <c r="D15" s="213">
        <v>1</v>
      </c>
      <c r="E15" s="246">
        <v>0</v>
      </c>
      <c r="F15" s="212">
        <v>14599</v>
      </c>
      <c r="G15" s="212">
        <v>13186</v>
      </c>
      <c r="H15" s="246">
        <v>0</v>
      </c>
    </row>
    <row r="16" spans="1:8" ht="15.75">
      <c r="A16" s="58" t="s">
        <v>28</v>
      </c>
      <c r="B16" s="216" t="s">
        <v>34</v>
      </c>
      <c r="C16" s="212">
        <v>2</v>
      </c>
      <c r="D16" s="213">
        <v>1</v>
      </c>
      <c r="E16" s="246">
        <v>0</v>
      </c>
      <c r="F16" s="212">
        <v>35901</v>
      </c>
      <c r="G16" s="212">
        <v>35900</v>
      </c>
      <c r="H16" s="246">
        <v>0</v>
      </c>
    </row>
    <row r="17" spans="1:8" ht="15.75">
      <c r="A17" s="58" t="s">
        <v>29</v>
      </c>
      <c r="B17" s="216" t="s">
        <v>108</v>
      </c>
      <c r="C17" s="212">
        <v>0</v>
      </c>
      <c r="D17" s="213">
        <v>0</v>
      </c>
      <c r="E17" s="246">
        <v>0</v>
      </c>
      <c r="F17" s="212">
        <v>0</v>
      </c>
      <c r="G17" s="212">
        <v>0</v>
      </c>
      <c r="H17" s="246">
        <v>0</v>
      </c>
    </row>
    <row r="18" spans="1:8" ht="15.75">
      <c r="A18" s="58" t="s">
        <v>80</v>
      </c>
      <c r="B18" s="216" t="s">
        <v>107</v>
      </c>
      <c r="C18" s="212">
        <v>0</v>
      </c>
      <c r="D18" s="213">
        <v>0</v>
      </c>
      <c r="E18" s="246">
        <v>0</v>
      </c>
      <c r="F18" s="212">
        <v>0</v>
      </c>
      <c r="G18" s="212">
        <v>0</v>
      </c>
      <c r="H18" s="246">
        <v>0</v>
      </c>
    </row>
    <row r="19" spans="1:8" ht="15.75">
      <c r="A19" s="58" t="s">
        <v>77</v>
      </c>
      <c r="B19" s="216" t="s">
        <v>78</v>
      </c>
      <c r="C19" s="212">
        <v>0</v>
      </c>
      <c r="D19" s="213">
        <v>0</v>
      </c>
      <c r="E19" s="246">
        <v>0</v>
      </c>
      <c r="F19" s="212">
        <v>0</v>
      </c>
      <c r="G19" s="212">
        <v>0</v>
      </c>
      <c r="H19" s="246">
        <v>0</v>
      </c>
    </row>
    <row r="20" spans="1:10" ht="15.75">
      <c r="A20" s="57" t="s">
        <v>1</v>
      </c>
      <c r="B20" s="215" t="s">
        <v>69</v>
      </c>
      <c r="C20" s="211">
        <v>4218</v>
      </c>
      <c r="D20" s="245">
        <v>3016</v>
      </c>
      <c r="E20" s="251">
        <f>SUM(E21:E33)</f>
        <v>1431</v>
      </c>
      <c r="F20" s="240">
        <v>1870541176</v>
      </c>
      <c r="G20" s="240">
        <v>827985659</v>
      </c>
      <c r="H20" s="251">
        <f>SUM(H21:H33)</f>
        <v>359705639.3113465</v>
      </c>
      <c r="J20" s="77"/>
    </row>
    <row r="21" spans="1:10" ht="15.75">
      <c r="A21" s="58" t="s">
        <v>13</v>
      </c>
      <c r="B21" s="216" t="s">
        <v>30</v>
      </c>
      <c r="C21" s="212">
        <v>2814</v>
      </c>
      <c r="D21" s="246">
        <v>2031</v>
      </c>
      <c r="E21" s="245">
        <v>1038</v>
      </c>
      <c r="F21" s="246">
        <v>784294955</v>
      </c>
      <c r="G21" s="246">
        <v>528526098</v>
      </c>
      <c r="H21" s="245">
        <v>277758796.2163465</v>
      </c>
      <c r="J21" s="77"/>
    </row>
    <row r="22" spans="1:8" ht="15.75">
      <c r="A22" s="58" t="s">
        <v>14</v>
      </c>
      <c r="B22" s="216" t="s">
        <v>32</v>
      </c>
      <c r="C22" s="212">
        <v>128</v>
      </c>
      <c r="D22" s="213">
        <v>93</v>
      </c>
      <c r="E22" s="246">
        <v>17</v>
      </c>
      <c r="F22" s="212">
        <v>773778149</v>
      </c>
      <c r="G22" s="214">
        <v>147473591</v>
      </c>
      <c r="H22" s="246">
        <v>12709511.32</v>
      </c>
    </row>
    <row r="23" spans="1:8" ht="15.75">
      <c r="A23" s="58" t="s">
        <v>19</v>
      </c>
      <c r="B23" s="216" t="s">
        <v>106</v>
      </c>
      <c r="C23" s="212">
        <v>230</v>
      </c>
      <c r="D23" s="213">
        <v>115</v>
      </c>
      <c r="E23" s="246">
        <v>51</v>
      </c>
      <c r="F23" s="212">
        <v>253985677</v>
      </c>
      <c r="G23" s="214">
        <v>111172464</v>
      </c>
      <c r="H23" s="246">
        <v>36395444.852</v>
      </c>
    </row>
    <row r="24" spans="1:8" ht="25.5">
      <c r="A24" s="58" t="s">
        <v>21</v>
      </c>
      <c r="B24" s="216" t="s">
        <v>110</v>
      </c>
      <c r="C24" s="212">
        <v>2</v>
      </c>
      <c r="D24" s="213">
        <v>2</v>
      </c>
      <c r="E24" s="246">
        <v>0</v>
      </c>
      <c r="F24" s="212">
        <v>103184</v>
      </c>
      <c r="G24" s="212">
        <v>58184</v>
      </c>
      <c r="H24" s="246">
        <v>0</v>
      </c>
    </row>
    <row r="25" spans="1:8" ht="25.5">
      <c r="A25" s="58" t="s">
        <v>22</v>
      </c>
      <c r="B25" s="217" t="s">
        <v>109</v>
      </c>
      <c r="C25" s="212">
        <v>5</v>
      </c>
      <c r="D25" s="213">
        <v>4</v>
      </c>
      <c r="E25" s="246">
        <v>0</v>
      </c>
      <c r="F25" s="212">
        <v>1521742</v>
      </c>
      <c r="G25" s="212">
        <v>1477462</v>
      </c>
      <c r="H25" s="246">
        <v>0</v>
      </c>
    </row>
    <row r="26" spans="1:8" ht="15.75">
      <c r="A26" s="58" t="s">
        <v>23</v>
      </c>
      <c r="B26" s="216" t="s">
        <v>96</v>
      </c>
      <c r="C26" s="212">
        <v>413</v>
      </c>
      <c r="D26" s="213">
        <v>400</v>
      </c>
      <c r="E26" s="246">
        <v>161</v>
      </c>
      <c r="F26" s="212">
        <v>33406489</v>
      </c>
      <c r="G26" s="212">
        <v>28524519</v>
      </c>
      <c r="H26" s="246">
        <v>20694160.923</v>
      </c>
    </row>
    <row r="27" spans="1:8" ht="15.75">
      <c r="A27" s="58" t="s">
        <v>24</v>
      </c>
      <c r="B27" s="216" t="s">
        <v>97</v>
      </c>
      <c r="C27" s="212">
        <v>1</v>
      </c>
      <c r="D27" s="213">
        <v>0</v>
      </c>
      <c r="E27" s="246">
        <v>0</v>
      </c>
      <c r="F27" s="212">
        <v>400000</v>
      </c>
      <c r="G27" s="212">
        <v>0</v>
      </c>
      <c r="H27" s="246">
        <v>0</v>
      </c>
    </row>
    <row r="28" spans="1:8" ht="15.75">
      <c r="A28" s="58" t="s">
        <v>25</v>
      </c>
      <c r="B28" s="216" t="s">
        <v>31</v>
      </c>
      <c r="C28" s="212">
        <v>573</v>
      </c>
      <c r="D28" s="213">
        <v>370</v>
      </c>
      <c r="E28" s="245">
        <v>163</v>
      </c>
      <c r="F28" s="212">
        <v>20569010</v>
      </c>
      <c r="G28" s="212">
        <v>10131101</v>
      </c>
      <c r="H28" s="245">
        <v>11573586</v>
      </c>
    </row>
    <row r="29" spans="1:8" ht="15.75">
      <c r="A29" s="58" t="s">
        <v>26</v>
      </c>
      <c r="B29" s="216" t="s">
        <v>33</v>
      </c>
      <c r="C29" s="212">
        <v>48</v>
      </c>
      <c r="D29" s="213">
        <v>1</v>
      </c>
      <c r="E29" s="246">
        <v>0</v>
      </c>
      <c r="F29" s="212">
        <v>1863513</v>
      </c>
      <c r="G29" s="212">
        <v>48100</v>
      </c>
      <c r="H29" s="246">
        <v>0</v>
      </c>
    </row>
    <row r="30" spans="1:8" ht="15.75">
      <c r="A30" s="58" t="s">
        <v>28</v>
      </c>
      <c r="B30" s="216" t="s">
        <v>34</v>
      </c>
      <c r="C30" s="212">
        <v>0</v>
      </c>
      <c r="D30" s="213">
        <v>0</v>
      </c>
      <c r="E30" s="246">
        <v>0</v>
      </c>
      <c r="F30" s="212">
        <v>0</v>
      </c>
      <c r="G30" s="212">
        <v>0</v>
      </c>
      <c r="H30" s="246">
        <v>0</v>
      </c>
    </row>
    <row r="31" spans="1:8" ht="15.75">
      <c r="A31" s="58" t="s">
        <v>29</v>
      </c>
      <c r="B31" s="216" t="s">
        <v>108</v>
      </c>
      <c r="C31" s="212">
        <v>3</v>
      </c>
      <c r="D31" s="213">
        <v>0</v>
      </c>
      <c r="E31" s="246">
        <v>1</v>
      </c>
      <c r="F31" s="212">
        <v>618457</v>
      </c>
      <c r="G31" s="212">
        <v>574140</v>
      </c>
      <c r="H31" s="246">
        <v>574140</v>
      </c>
    </row>
    <row r="32" spans="1:8" ht="15.75">
      <c r="A32" s="58" t="s">
        <v>80</v>
      </c>
      <c r="B32" s="216" t="s">
        <v>107</v>
      </c>
      <c r="C32" s="212">
        <v>0</v>
      </c>
      <c r="D32" s="213">
        <v>0</v>
      </c>
      <c r="E32" s="246">
        <v>0</v>
      </c>
      <c r="F32" s="212">
        <v>0</v>
      </c>
      <c r="G32" s="212">
        <v>0</v>
      </c>
      <c r="H32" s="246">
        <v>0</v>
      </c>
    </row>
    <row r="33" spans="1:8" ht="15.75">
      <c r="A33" s="58" t="s">
        <v>77</v>
      </c>
      <c r="B33" s="216" t="s">
        <v>78</v>
      </c>
      <c r="C33" s="212">
        <v>1</v>
      </c>
      <c r="D33" s="213">
        <v>0</v>
      </c>
      <c r="E33" s="246">
        <v>0</v>
      </c>
      <c r="F33" s="212">
        <v>0</v>
      </c>
      <c r="G33" s="212">
        <v>0</v>
      </c>
      <c r="H33" s="246">
        <v>0</v>
      </c>
    </row>
    <row r="34" ht="15.75">
      <c r="J34" s="77"/>
    </row>
  </sheetData>
  <sheetProtection formatCells="0" formatColumns="0" formatRows="0" insertColumns="0" insertRows="0"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2023-09-02T03:24:02Z</cp:lastPrinted>
  <dcterms:created xsi:type="dcterms:W3CDTF">2004-03-07T02:36:29Z</dcterms:created>
  <dcterms:modified xsi:type="dcterms:W3CDTF">2023-09-05T10:53:42Z</dcterms:modified>
  <cp:category/>
  <cp:version/>
  <cp:contentType/>
  <cp:contentStatus/>
</cp:coreProperties>
</file>